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<sst xmlns="http://schemas.openxmlformats.org/spreadsheetml/2006/main" uniqueCount="2976">
  <si>
    <t>PASKESZ</t>
  </si>
  <si>
    <t>Code produit</t>
  </si>
  <si>
    <t>Image</t>
  </si>
  <si>
    <t>Description</t>
  </si>
  <si>
    <t>Unités/
carton</t>
  </si>
  <si>
    <t>Unités/
présentoir</t>
  </si>
  <si>
    <t>Grammage
(gr)</t>
  </si>
  <si>
    <t>Codebarre</t>
  </si>
  <si>
    <t>FRZ 476</t>
  </si>
  <si>
    <t>Raskin Fishies-Family Pack</t>
  </si>
  <si>
    <t>12</t>
  </si>
  <si>
    <t>20</t>
  </si>
  <si>
    <t>'0 00413 00026 0</t>
  </si>
  <si>
    <t>http://www.paskesz.eu/wp-content/uploads/products/original/FRZ 476.jpg</t>
  </si>
  <si>
    <t>FRZP102</t>
  </si>
  <si>
    <t>Raskin Gefilte fish Sweet Fam.Pack</t>
  </si>
  <si>
    <t>2</t>
  </si>
  <si>
    <t>454</t>
  </si>
  <si>
    <t>'000413327718</t>
  </si>
  <si>
    <t>http://www.paskesz.eu/wp-content/uploads/products/original/FRZP102.jpg</t>
  </si>
  <si>
    <t>HAR001</t>
  </si>
  <si>
    <t>Haribo Stand - metal stand 21 hooks</t>
  </si>
  <si>
    <t>9000</t>
  </si>
  <si>
    <t>http://www.paskesz.eu/wp-content/uploads/products/original/HAR001.jpg</t>
  </si>
  <si>
    <t>HAR003</t>
  </si>
  <si>
    <t>Haribo Stand - hanging strips</t>
  </si>
  <si>
    <t>http://www.paskesz.eu/wp-content/uploads/products/original/HAR003.jpg</t>
  </si>
  <si>
    <t>HAR004</t>
  </si>
  <si>
    <t>Haribo Display box</t>
  </si>
  <si>
    <t>182</t>
  </si>
  <si>
    <t>'4001686007181</t>
  </si>
  <si>
    <t>http://www.paskesz.eu/wp-content/uploads/products/original/HAR004.jpg</t>
  </si>
  <si>
    <t>HAR007</t>
  </si>
  <si>
    <t>Haribo Stand - metal stand 28 hooks</t>
  </si>
  <si>
    <t>10450</t>
  </si>
  <si>
    <t>http://www.paskesz.eu/wp-content/uploads/products/original/HAR007.jpg</t>
  </si>
  <si>
    <t>HAR009</t>
  </si>
  <si>
    <t>Goldbear Stand - 10 hooks</t>
  </si>
  <si>
    <t>6900</t>
  </si>
  <si>
    <t>http://www.paskesz.eu/wp-content/uploads/products/original/HAR009.jpg</t>
  </si>
  <si>
    <t>HAR012</t>
  </si>
  <si>
    <t>Haribo Stand - Popup cardboard 12 hooks</t>
  </si>
  <si>
    <t>HAR013</t>
  </si>
  <si>
    <t>Haribo Display box - Caddy Tray</t>
  </si>
  <si>
    <t>HAR014</t>
  </si>
  <si>
    <t>Haribo Metal stand 14 hooks</t>
  </si>
  <si>
    <t>HAR015</t>
  </si>
  <si>
    <t>Haribo Metal stand 10 hooks</t>
  </si>
  <si>
    <t>HAR016</t>
  </si>
  <si>
    <t>Haribo Stand - metal 5 hooks</t>
  </si>
  <si>
    <t>HAR017</t>
  </si>
  <si>
    <t>Haribo Counter Top</t>
  </si>
  <si>
    <t>HAR018</t>
  </si>
  <si>
    <t>Haribo Bowl Display</t>
  </si>
  <si>
    <t>ORB001</t>
  </si>
  <si>
    <t>Orbit Stand</t>
  </si>
  <si>
    <t>ORB002</t>
  </si>
  <si>
    <t>Orbit Strips</t>
  </si>
  <si>
    <t>ORB005</t>
  </si>
  <si>
    <t>Orbit Carton Shipper</t>
  </si>
  <si>
    <t>ORB006</t>
  </si>
  <si>
    <t>Orbit PVC Shipper</t>
  </si>
  <si>
    <t>OTH</t>
  </si>
  <si>
    <t>Other</t>
  </si>
  <si>
    <t>PALLETS</t>
  </si>
  <si>
    <t>Echange de pallets</t>
  </si>
  <si>
    <t>PAS001</t>
  </si>
  <si>
    <t>Sour Stick Stand</t>
  </si>
  <si>
    <t>4030</t>
  </si>
  <si>
    <t>http://www.paskesz.eu/wp-content/uploads/products/original/PAS001-scaled.jpg</t>
  </si>
  <si>
    <t>PAS002</t>
  </si>
  <si>
    <t>Sour Stick Display Box</t>
  </si>
  <si>
    <t>147</t>
  </si>
  <si>
    <t>http://www.paskesz.eu/wp-content/uploads/products/original/PAS002.jpg</t>
  </si>
  <si>
    <t>PAS003</t>
  </si>
  <si>
    <t>Fruit Snack Stand</t>
  </si>
  <si>
    <t>http://www.paskesz.eu/wp-content/uploads/products/original/PAS003-scaled.jpg</t>
  </si>
  <si>
    <t>PAS007</t>
  </si>
  <si>
    <t>Melba Toast Display Box</t>
  </si>
  <si>
    <t>3122</t>
  </si>
  <si>
    <t>http://www.paskesz.eu/wp-content/uploads/products/original/PAS007.jpg</t>
  </si>
  <si>
    <t>PCB001</t>
  </si>
  <si>
    <t>Camille Bloch Shipper</t>
  </si>
  <si>
    <t>http://www.paskesz.eu/wp-content/uploads/products/original/PCB001.jpg</t>
  </si>
  <si>
    <t>PCB002</t>
  </si>
  <si>
    <t>Ragusa Shipper</t>
  </si>
  <si>
    <t>http://www.paskesz.eu/wp-content/uploads/products/original/PCB002.jpg</t>
  </si>
  <si>
    <t>PEZ004</t>
  </si>
  <si>
    <t>PEZ Rack Large Round</t>
  </si>
  <si>
    <t>http://www.paskesz.eu/wp-content/uploads/products/original/PEZ004-scaled.jpg</t>
  </si>
  <si>
    <t>PEZ005</t>
  </si>
  <si>
    <t>PEZ Stand</t>
  </si>
  <si>
    <t>http://www.paskesz.eu/wp-content/uploads/products/original/PEZ005.jpg</t>
  </si>
  <si>
    <t>Samples</t>
  </si>
  <si>
    <t>Product</t>
  </si>
  <si>
    <t>1000</t>
  </si>
  <si>
    <t>1501</t>
  </si>
  <si>
    <t>Chips a plenty soft n chewy</t>
  </si>
  <si>
    <t>13</t>
  </si>
  <si>
    <t>'0 25675 01082 6</t>
  </si>
  <si>
    <t>http://www.paskesz.eu/wp-content/uploads/products/original/1501.jpg</t>
  </si>
  <si>
    <t>1502</t>
  </si>
  <si>
    <t>Chips a plenty premium</t>
  </si>
  <si>
    <t>'0 25675 01084 0</t>
  </si>
  <si>
    <t>http://www.paskesz.eu/wp-content/uploads/products/original/1502.jpg</t>
  </si>
  <si>
    <t>1503</t>
  </si>
  <si>
    <t>Assorted Sandwich JUMBO</t>
  </si>
  <si>
    <t>25</t>
  </si>
  <si>
    <t>'0 25675 01006 2</t>
  </si>
  <si>
    <t>http://www.paskesz.eu/wp-content/uploads/products/original/1503.jpg</t>
  </si>
  <si>
    <t>1505</t>
  </si>
  <si>
    <t>Duplex Sandwich JUMBO</t>
  </si>
  <si>
    <t>'0 25675 01002 4</t>
  </si>
  <si>
    <t>http://www.paskesz.eu/wp-content/uploads/products/original/1505.jpg</t>
  </si>
  <si>
    <t>1506</t>
  </si>
  <si>
    <t>Vanilla Sandwich JUMBO</t>
  </si>
  <si>
    <t>'0 25675 01004 8</t>
  </si>
  <si>
    <t>http://www.paskesz.eu/wp-content/uploads/products/original/1506.jpg</t>
  </si>
  <si>
    <t>1509</t>
  </si>
  <si>
    <t>Trios Double Filled</t>
  </si>
  <si>
    <t>15</t>
  </si>
  <si>
    <t>'0 25675 01014 7</t>
  </si>
  <si>
    <t>http://www.paskesz.eu/wp-content/uploads/products/original/1509.jpg</t>
  </si>
  <si>
    <t>1510</t>
  </si>
  <si>
    <t>Trios Fudge Filled</t>
  </si>
  <si>
    <t>'0 25675 01016 1</t>
  </si>
  <si>
    <t>http://www.paskesz.eu/wp-content/uploads/products/original/1510.jpg</t>
  </si>
  <si>
    <t>1512</t>
  </si>
  <si>
    <t>Trios 6-pack</t>
  </si>
  <si>
    <t>6</t>
  </si>
  <si>
    <t>45</t>
  </si>
  <si>
    <t>'5412865015122</t>
  </si>
  <si>
    <t>http://www.paskesz.eu/wp-content/uploads/products/original/1512.jpg</t>
  </si>
  <si>
    <t>1513</t>
  </si>
  <si>
    <t>Trios Snack Pack Shb.</t>
  </si>
  <si>
    <t>'0 25675 03092 3</t>
  </si>
  <si>
    <t>http://www.paskesz.eu/wp-content/uploads/products/original/1513.jpg</t>
  </si>
  <si>
    <t>1522</t>
  </si>
  <si>
    <t>Tid-Bitz 6-pack Oats n Crax</t>
  </si>
  <si>
    <t>28</t>
  </si>
  <si>
    <t>'0 25675 01341 4</t>
  </si>
  <si>
    <t>http://www.paskesz.eu/wp-content/uploads/products/original/1522.jpg</t>
  </si>
  <si>
    <t>1524</t>
  </si>
  <si>
    <t>Teeny Teddy 6-pack Choc chip</t>
  </si>
  <si>
    <t>'0 25675 01345 2</t>
  </si>
  <si>
    <t>http://www.paskesz.eu/wp-content/uploads/products/original/1524.jpg</t>
  </si>
  <si>
    <t>1525</t>
  </si>
  <si>
    <t>Tid-Bitz Choc chip Mini Bag</t>
  </si>
  <si>
    <t>100</t>
  </si>
  <si>
    <t>1</t>
  </si>
  <si>
    <t>'0 25675 06090 6</t>
  </si>
  <si>
    <t>http://www.paskesz.eu/wp-content/uploads/products/original/1525.jpg</t>
  </si>
  <si>
    <t>1528</t>
  </si>
  <si>
    <t>Teeny Teddy Choc Chip Mini Bag</t>
  </si>
  <si>
    <t>'0 25675 06095 1</t>
  </si>
  <si>
    <t>http://www.paskesz.eu/wp-content/uploads/products/original/1528.jpg</t>
  </si>
  <si>
    <t>1544</t>
  </si>
  <si>
    <t>Goodness Grahams Honey</t>
  </si>
  <si>
    <t>14</t>
  </si>
  <si>
    <t>'0 25675 01021 5</t>
  </si>
  <si>
    <t>http://www.paskesz.eu/wp-content/uploads/products/original/1544.jpg</t>
  </si>
  <si>
    <t>1546</t>
  </si>
  <si>
    <t>Tid-Bitz Oats n Crax</t>
  </si>
  <si>
    <t>7</t>
  </si>
  <si>
    <t>'0 25675 01323 0</t>
  </si>
  <si>
    <t>http://www.paskesz.eu/wp-content/uploads/products/original/1546.jpg</t>
  </si>
  <si>
    <t>1547</t>
  </si>
  <si>
    <t>Teeny Teddy Honey</t>
  </si>
  <si>
    <t>'0 25675 01325 4</t>
  </si>
  <si>
    <t>http://www.paskesz.eu/wp-content/uploads/products/original/1547.jpg</t>
  </si>
  <si>
    <t>1548</t>
  </si>
  <si>
    <t>Teeny Teddy Choc Chip</t>
  </si>
  <si>
    <t>'0 25675 01326 1</t>
  </si>
  <si>
    <t>http://www.paskesz.eu/wp-content/uploads/products/original/1548.jpg</t>
  </si>
  <si>
    <t>1549</t>
  </si>
  <si>
    <t>Zookies Mini Bag</t>
  </si>
  <si>
    <t>36</t>
  </si>
  <si>
    <t>40</t>
  </si>
  <si>
    <t>'025675060807</t>
  </si>
  <si>
    <t>http://www.paskesz.eu/wp-content/uploads/products/original/1549.jpg</t>
  </si>
  <si>
    <t>1550</t>
  </si>
  <si>
    <t>Zookies</t>
  </si>
  <si>
    <t>283</t>
  </si>
  <si>
    <t>'025675013285</t>
  </si>
  <si>
    <t>http://www.paskesz.eu/wp-content/uploads/products/original/1550.jpg</t>
  </si>
  <si>
    <t>1551</t>
  </si>
  <si>
    <t>Alpha Bites Chocolate Cookies</t>
  </si>
  <si>
    <t>'0 25675 01335 3</t>
  </si>
  <si>
    <t>http://www.paskesz.eu/wp-content/uploads/products/original/1551.jpg</t>
  </si>
  <si>
    <t>1552</t>
  </si>
  <si>
    <t>Alpha Bites Vanilla Cookies</t>
  </si>
  <si>
    <t>'0 25675 01338 4</t>
  </si>
  <si>
    <t>http://www.paskesz.eu/wp-content/uploads/products/original/1552.jpg</t>
  </si>
  <si>
    <t>1554</t>
  </si>
  <si>
    <t>Alpha Bites Vanilla Mini Bag</t>
  </si>
  <si>
    <t>'025675060869</t>
  </si>
  <si>
    <t>http://www.paskesz.eu/wp-content/uploads/products/original/1554.jpg</t>
  </si>
  <si>
    <t>1555</t>
  </si>
  <si>
    <t>Lady Fingers Boudoirs</t>
  </si>
  <si>
    <t>200</t>
  </si>
  <si>
    <t>'025675010925</t>
  </si>
  <si>
    <t>http://www.paskesz.eu/wp-content/uploads/products/original/1555.jpg</t>
  </si>
  <si>
    <t>1557</t>
  </si>
  <si>
    <t>Man Halva Wafer</t>
  </si>
  <si>
    <t>180</t>
  </si>
  <si>
    <t>'7290000311272</t>
  </si>
  <si>
    <t>http://www.paskesz.eu/wp-content/uploads/products/original/1557.jpg</t>
  </si>
  <si>
    <t>1558</t>
  </si>
  <si>
    <t>Man Whole Wheat Wafer</t>
  </si>
  <si>
    <t>'7290000311081</t>
  </si>
  <si>
    <t>http://www.paskesz.eu/wp-content/uploads/products/original/1558.jpg</t>
  </si>
  <si>
    <t>1559</t>
  </si>
  <si>
    <t>Man Vanilla Wafer 500g.</t>
  </si>
  <si>
    <t>500</t>
  </si>
  <si>
    <t>'023872005058</t>
  </si>
  <si>
    <t>http://www.paskesz.eu/wp-content/uploads/products/original/1559.jpg</t>
  </si>
  <si>
    <t>1560</t>
  </si>
  <si>
    <t>Man Vanilla Wafer</t>
  </si>
  <si>
    <t>24</t>
  </si>
  <si>
    <t>'7290000311234</t>
  </si>
  <si>
    <t>http://www.paskesz.eu/wp-content/uploads/products/original/1560.jpg</t>
  </si>
  <si>
    <t>1561</t>
  </si>
  <si>
    <t>Man Cocoa Wafer</t>
  </si>
  <si>
    <t>'023872002002</t>
  </si>
  <si>
    <t>http://www.paskesz.eu/wp-content/uploads/products/original/1561.jpg</t>
  </si>
  <si>
    <t>1562</t>
  </si>
  <si>
    <t>Man Coffee Wafer</t>
  </si>
  <si>
    <t>'023872002026</t>
  </si>
  <si>
    <t>http://www.paskesz.eu/wp-content/uploads/products/original/1562.jpg</t>
  </si>
  <si>
    <t>1563</t>
  </si>
  <si>
    <t>Man Lemon Wafer</t>
  </si>
  <si>
    <t>'023872002019</t>
  </si>
  <si>
    <t>http://www.paskesz.eu/wp-content/uploads/products/original/1563.jpg</t>
  </si>
  <si>
    <t>1564</t>
  </si>
  <si>
    <t>Man 1oz Choc. Wafer Smiley</t>
  </si>
  <si>
    <t>'023872001180</t>
  </si>
  <si>
    <t>http://www.paskesz.eu/wp-content/uploads/products/original/1564.jpg</t>
  </si>
  <si>
    <t>1564C</t>
  </si>
  <si>
    <t>Man 1oz Choc. Wafer Colored</t>
  </si>
  <si>
    <t>http://www.paskesz.eu/wp-content/uploads/products/original/1564C.jpg</t>
  </si>
  <si>
    <t>1565</t>
  </si>
  <si>
    <t>Man Egozit Wafer 1oz</t>
  </si>
  <si>
    <t>'7290000311357</t>
  </si>
  <si>
    <t>http://www.paskesz.eu/wp-content/uploads/products/original/1565.jpg</t>
  </si>
  <si>
    <t>1567</t>
  </si>
  <si>
    <t>Man Cocoa Wafer   500g.</t>
  </si>
  <si>
    <t>'023872005003</t>
  </si>
  <si>
    <t>http://www.paskesz.eu/wp-content/uploads/products/original/1567.jpg</t>
  </si>
  <si>
    <t>1568</t>
  </si>
  <si>
    <t>Man Lemon Wafer   500g.</t>
  </si>
  <si>
    <t>'023872005010</t>
  </si>
  <si>
    <t>http://www.paskesz.eu/wp-content/uploads/products/original/1568.jpg</t>
  </si>
  <si>
    <t>1570</t>
  </si>
  <si>
    <t>Coated Fingers Man</t>
  </si>
  <si>
    <t>250</t>
  </si>
  <si>
    <t>'023872002507</t>
  </si>
  <si>
    <t>http://www.paskesz.eu/wp-content/uploads/products/original/1570.jpg</t>
  </si>
  <si>
    <t>1571</t>
  </si>
  <si>
    <t>Man Premium Hazelnut Wafer</t>
  </si>
  <si>
    <t>'7 29000031180 7</t>
  </si>
  <si>
    <t>http://www.paskesz.eu/wp-content/uploads/products/original/1571-scaled.jpg</t>
  </si>
  <si>
    <t>1575</t>
  </si>
  <si>
    <t>Take 1</t>
  </si>
  <si>
    <t>21</t>
  </si>
  <si>
    <t>'023872000275</t>
  </si>
  <si>
    <t>http://www.paskesz.eu/wp-content/uploads/products/original/1575.jpg</t>
  </si>
  <si>
    <t>1576</t>
  </si>
  <si>
    <t>Coated Wafers Man 10-pack</t>
  </si>
  <si>
    <t>10</t>
  </si>
  <si>
    <t>22</t>
  </si>
  <si>
    <t>'7290000311425</t>
  </si>
  <si>
    <t>http://www.paskesz.eu/wp-content/uploads/products/original/1576-scaled.jpg</t>
  </si>
  <si>
    <t>1577</t>
  </si>
  <si>
    <t>Chocolate flavored Sticks</t>
  </si>
  <si>
    <t>300</t>
  </si>
  <si>
    <t>'7290000311135</t>
  </si>
  <si>
    <t>http://www.paskesz.eu/wp-content/uploads/products/original/1577.jpg</t>
  </si>
  <si>
    <t>1578</t>
  </si>
  <si>
    <t>MiniMan</t>
  </si>
  <si>
    <t>'023872002101</t>
  </si>
  <si>
    <t>http://www.paskesz.eu/wp-content/uploads/products/original/1578.jpg</t>
  </si>
  <si>
    <t>1579</t>
  </si>
  <si>
    <t>Man Honey Cookies</t>
  </si>
  <si>
    <t>'7290000311265</t>
  </si>
  <si>
    <t>http://www.paskesz.eu/wp-content/uploads/products/original/1579.jpg</t>
  </si>
  <si>
    <t>1581</t>
  </si>
  <si>
    <t>Man Star Cookies</t>
  </si>
  <si>
    <t>'023872100036</t>
  </si>
  <si>
    <t>http://www.paskesz.eu/wp-content/uploads/products/original/1581.jpg</t>
  </si>
  <si>
    <t>1583</t>
  </si>
  <si>
    <t>Man Whole Wheat Cookies</t>
  </si>
  <si>
    <t>'023872100012</t>
  </si>
  <si>
    <t>http://www.paskesz.eu/wp-content/uploads/products/original/1583.jpg</t>
  </si>
  <si>
    <t>1584</t>
  </si>
  <si>
    <t>Man Chocolate Cookies</t>
  </si>
  <si>
    <t>'023872100029</t>
  </si>
  <si>
    <t>http://www.paskesz.eu/wp-content/uploads/products/original/1584.jpg</t>
  </si>
  <si>
    <t>1585</t>
  </si>
  <si>
    <t>Man Caramel Cookies</t>
  </si>
  <si>
    <t>'7290000311746</t>
  </si>
  <si>
    <t>http://www.paskesz.eu/wp-content/uploads/products/original/1585.jpg</t>
  </si>
  <si>
    <t>1586</t>
  </si>
  <si>
    <t>Butter Flavored Cookies</t>
  </si>
  <si>
    <t>'7290000311128</t>
  </si>
  <si>
    <t>http://www.paskesz.eu/wp-content/uploads/products/original/1586.jpg</t>
  </si>
  <si>
    <t>1589</t>
  </si>
  <si>
    <t>Sugar Free Chocolate Wafer</t>
  </si>
  <si>
    <t>'023872001807</t>
  </si>
  <si>
    <t>http://www.paskesz.eu/wp-content/uploads/products/original/1589-scaled.jpg</t>
  </si>
  <si>
    <t>1591</t>
  </si>
  <si>
    <t>Granola Sugar Free Cookies</t>
  </si>
  <si>
    <t>'023872003207</t>
  </si>
  <si>
    <t>http://www.paskesz.eu/wp-content/uploads/products/original/1591.jpg</t>
  </si>
  <si>
    <t>1592</t>
  </si>
  <si>
    <t>Sugar Free Vanilla Wafer</t>
  </si>
  <si>
    <t>'023872001852</t>
  </si>
  <si>
    <t>http://www.paskesz.eu/wp-content/uploads/products/original/1592-scaled.jpg</t>
  </si>
  <si>
    <t>1593</t>
  </si>
  <si>
    <t>Mini Coated Wafers</t>
  </si>
  <si>
    <t>'7290000311289</t>
  </si>
  <si>
    <t>http://www.paskesz.eu/wp-content/uploads/products/original/1593.jpg</t>
  </si>
  <si>
    <t>1595</t>
  </si>
  <si>
    <t>Sugar Free Lemon Wafer</t>
  </si>
  <si>
    <t>'023872001814</t>
  </si>
  <si>
    <t>http://www.paskesz.eu/wp-content/uploads/products/original/1595-scaled.jpg</t>
  </si>
  <si>
    <t>1596</t>
  </si>
  <si>
    <t>Cinnamon Granola Sugar Free Cookies</t>
  </si>
  <si>
    <t>'023872003214</t>
  </si>
  <si>
    <t>http://www.paskesz.eu/wp-content/uploads/products/original/1596.jpg</t>
  </si>
  <si>
    <t>1597</t>
  </si>
  <si>
    <t>Whole Wheat Sugar Free Cookies</t>
  </si>
  <si>
    <t>'023872003306</t>
  </si>
  <si>
    <t>http://www.paskesz.eu/wp-content/uploads/products/original/1597.jpg</t>
  </si>
  <si>
    <t>1598</t>
  </si>
  <si>
    <t>MiniMan Sugar Free</t>
  </si>
  <si>
    <t>'0 23872 00280 4</t>
  </si>
  <si>
    <t>http://www.paskesz.eu/wp-content/uploads/products/original/1598.jpg</t>
  </si>
  <si>
    <t>1603</t>
  </si>
  <si>
    <t>Melba Toast Original</t>
  </si>
  <si>
    <t>'025675014862</t>
  </si>
  <si>
    <t>http://www.paskesz.eu/wp-content/uploads/products/original/1603.jpg</t>
  </si>
  <si>
    <t>1604</t>
  </si>
  <si>
    <t>Melba Toast Sesame</t>
  </si>
  <si>
    <t>'025675014886</t>
  </si>
  <si>
    <t>http://www.paskesz.eu/wp-content/uploads/products/original/1604.jpg</t>
  </si>
  <si>
    <t>1607</t>
  </si>
  <si>
    <t>Melba Toast Whole Wheat</t>
  </si>
  <si>
    <t>'025675014893</t>
  </si>
  <si>
    <t>http://www.paskesz.eu/wp-content/uploads/products/original/1607.jpg</t>
  </si>
  <si>
    <t>1608</t>
  </si>
  <si>
    <t>Melba Toast Multigrain</t>
  </si>
  <si>
    <t>'025675014916</t>
  </si>
  <si>
    <t>http://www.paskesz.eu/wp-content/uploads/products/original/1608.jpg</t>
  </si>
  <si>
    <t>1611</t>
  </si>
  <si>
    <t>Melba Toast Spelt</t>
  </si>
  <si>
    <t>'025675014954</t>
  </si>
  <si>
    <t>http://www.paskesz.eu/wp-content/uploads/products/original/1611.jpg</t>
  </si>
  <si>
    <t>1612</t>
  </si>
  <si>
    <t>Melba Toast Original To Go</t>
  </si>
  <si>
    <t>'025675014817</t>
  </si>
  <si>
    <t>http://www.paskesz.eu/wp-content/uploads/products/original/1612.jpg</t>
  </si>
  <si>
    <t>1615</t>
  </si>
  <si>
    <t>G.G.Crackers Multigrain Orginal</t>
  </si>
  <si>
    <t>'025675016088</t>
  </si>
  <si>
    <t>http://www.paskesz.eu/wp-content/uploads/products/original/1615.jpg</t>
  </si>
  <si>
    <t>1616</t>
  </si>
  <si>
    <t>G.G.Crackers Multigrain  Garlic</t>
  </si>
  <si>
    <t>'025675016101</t>
  </si>
  <si>
    <t>http://www.paskesz.eu/wp-content/uploads/products/original/1616.jpg</t>
  </si>
  <si>
    <t>1617</t>
  </si>
  <si>
    <t>G.G.Crackers Whole Wheat</t>
  </si>
  <si>
    <t>'025675016057</t>
  </si>
  <si>
    <t>http://www.paskesz.eu/wp-content/uploads/products/original/1617.jpg</t>
  </si>
  <si>
    <t>1618</t>
  </si>
  <si>
    <t>G.G.Crackers Spelt</t>
  </si>
  <si>
    <t>'025675016033</t>
  </si>
  <si>
    <t>http://www.paskesz.eu/wp-content/uploads/products/original/1618.jpg</t>
  </si>
  <si>
    <t>1619</t>
  </si>
  <si>
    <t>G.G.Crackers Flatbreads Everything</t>
  </si>
  <si>
    <t>'025675016002</t>
  </si>
  <si>
    <t>http://www.paskesz.eu/wp-content/uploads/products/original/1619.jpg</t>
  </si>
  <si>
    <t>1621</t>
  </si>
  <si>
    <t>G.G.Crackers Onion</t>
  </si>
  <si>
    <t>'0 25675 01606 4</t>
  </si>
  <si>
    <t>http://www.paskesz.eu/wp-content/uploads/products/original/1621.jpg</t>
  </si>
  <si>
    <t>1622</t>
  </si>
  <si>
    <t>G.G.Crackers Spelt Everything</t>
  </si>
  <si>
    <t>'025675016040</t>
  </si>
  <si>
    <t>http://www.paskesz.eu/wp-content/uploads/products/original/1622.jpg</t>
  </si>
  <si>
    <t>1625</t>
  </si>
  <si>
    <t>Crik Crak Original</t>
  </si>
  <si>
    <t>183</t>
  </si>
  <si>
    <t>'0 25675 01650 7</t>
  </si>
  <si>
    <t>http://www.paskesz.eu/wp-content/uploads/products/original/1625.jpg</t>
  </si>
  <si>
    <t>1628</t>
  </si>
  <si>
    <t>Crik Crak Everything</t>
  </si>
  <si>
    <t>'0 25675 01655 2</t>
  </si>
  <si>
    <t>http://www.paskesz.eu/wp-content/uploads/products/original/1628.jpg</t>
  </si>
  <si>
    <t>1632</t>
  </si>
  <si>
    <t>Saltines Crackers Original</t>
  </si>
  <si>
    <t>'0 25675 01620 0</t>
  </si>
  <si>
    <t>http://www.paskesz.eu/wp-content/uploads/products/original/1632.jpg</t>
  </si>
  <si>
    <t>1633</t>
  </si>
  <si>
    <t>Saltines Crackers Whole wheat</t>
  </si>
  <si>
    <t>'0 25675 01622 4</t>
  </si>
  <si>
    <t>http://www.paskesz.eu/wp-content/uploads/products/original/1633.jpg</t>
  </si>
  <si>
    <t>1643</t>
  </si>
  <si>
    <t>Petit Beurre Whole Wheat Gtgn 410g</t>
  </si>
  <si>
    <t>410</t>
  </si>
  <si>
    <t>'7290002986898</t>
  </si>
  <si>
    <t>http://www.paskesz.eu/wp-content/uploads/products/original/1643-scaled.jpg</t>
  </si>
  <si>
    <t>1644</t>
  </si>
  <si>
    <t>Petit Beurre Spelt Gtgn 410g</t>
  </si>
  <si>
    <t>'7290002986867</t>
  </si>
  <si>
    <t>http://www.paskesz.eu/wp-content/uploads/products/original/1644-scaled.jpg</t>
  </si>
  <si>
    <t>1650</t>
  </si>
  <si>
    <t>Petit Beurre Classic Gtgn 410g.</t>
  </si>
  <si>
    <t>'7290002986904</t>
  </si>
  <si>
    <t>http://www.paskesz.eu/wp-content/uploads/products/original/1650-scaled.jpg</t>
  </si>
  <si>
    <t>1651</t>
  </si>
  <si>
    <t>Petit Beurre Cocoa Gtgn 410g.</t>
  </si>
  <si>
    <t>'7290002986911</t>
  </si>
  <si>
    <t>http://www.paskesz.eu/wp-content/uploads/products/original/1651-scaled.jpg</t>
  </si>
  <si>
    <t>1652</t>
  </si>
  <si>
    <t>Petit Beurre Gtgn</t>
  </si>
  <si>
    <t>'7290002986881</t>
  </si>
  <si>
    <t>http://www.paskesz.eu/wp-content/uploads/products/original/1652-scaled.jpg</t>
  </si>
  <si>
    <t>1662</t>
  </si>
  <si>
    <t>Mini Breadsticks Original</t>
  </si>
  <si>
    <t>150</t>
  </si>
  <si>
    <t>'0 25675 01599 9</t>
  </si>
  <si>
    <t>http://www.paskesz.eu/wp-content/uploads/products/original/1662.jpg</t>
  </si>
  <si>
    <t>1665</t>
  </si>
  <si>
    <t>Breadsticks Original</t>
  </si>
  <si>
    <t>125</t>
  </si>
  <si>
    <t>'025675015852</t>
  </si>
  <si>
    <t>http://www.paskesz.eu/wp-content/uploads/products/original/1665.jpg</t>
  </si>
  <si>
    <t>1666</t>
  </si>
  <si>
    <t>Breadsticks Garlic</t>
  </si>
  <si>
    <t>'025675015913</t>
  </si>
  <si>
    <t>http://www.paskesz.eu/wp-content/uploads/products/original/1666.jpg</t>
  </si>
  <si>
    <t>1667</t>
  </si>
  <si>
    <t>Breadsticks Pizza</t>
  </si>
  <si>
    <t>'025675015876</t>
  </si>
  <si>
    <t>http://www.paskesz.eu/wp-content/uploads/products/original/1667.jpg</t>
  </si>
  <si>
    <t>1670</t>
  </si>
  <si>
    <t>Silhouette French Truffle</t>
  </si>
  <si>
    <t>'025675031203</t>
  </si>
  <si>
    <t>http://www.paskesz.eu/wp-content/uploads/products/original/1670-scaled.jpg</t>
  </si>
  <si>
    <t>1671</t>
  </si>
  <si>
    <t>Silhouette Cappuccino Espresso</t>
  </si>
  <si>
    <t>'025675031227</t>
  </si>
  <si>
    <t>http://www.paskesz.eu/wp-content/uploads/products/original/1671.jpg</t>
  </si>
  <si>
    <t>1672</t>
  </si>
  <si>
    <t>Silhouette Eclair Crème</t>
  </si>
  <si>
    <t>'025675031296</t>
  </si>
  <si>
    <t>http://www.paskesz.eu/wp-content/uploads/products/original/1672-scaled.jpg</t>
  </si>
  <si>
    <t>1674</t>
  </si>
  <si>
    <t>Silhouette Choc. Lined</t>
  </si>
  <si>
    <t>75</t>
  </si>
  <si>
    <t>'025675031272</t>
  </si>
  <si>
    <t>http://www.paskesz.eu/wp-content/uploads/products/original/1674.jpg</t>
  </si>
  <si>
    <t>1675</t>
  </si>
  <si>
    <t>Silhouette Tiramisu</t>
  </si>
  <si>
    <t>'0 25675 03124 1</t>
  </si>
  <si>
    <t>http://www.paskesz.eu/wp-content/uploads/products/original/1675-scaled.jpg</t>
  </si>
  <si>
    <t>1676</t>
  </si>
  <si>
    <t>Silhouette Mini French Truffle</t>
  </si>
  <si>
    <t>37</t>
  </si>
  <si>
    <t>'025675031326</t>
  </si>
  <si>
    <t>http://www.paskesz.eu/wp-content/uploads/products/original/1676.jpg</t>
  </si>
  <si>
    <t>1677</t>
  </si>
  <si>
    <t>Silhouette Mini Eclair Crème</t>
  </si>
  <si>
    <t>'025675031357</t>
  </si>
  <si>
    <t>http://www.paskesz.eu/wp-content/uploads/products/original/1677-scaled.jpg</t>
  </si>
  <si>
    <t>1678</t>
  </si>
  <si>
    <t>Silhouette Mini Choc. Lined</t>
  </si>
  <si>
    <t>'025675031302</t>
  </si>
  <si>
    <t>http://www.paskesz.eu/wp-content/uploads/products/original/1678.jpg</t>
  </si>
  <si>
    <t>1701</t>
  </si>
  <si>
    <t>Crepes Salted Caramel (03174)</t>
  </si>
  <si>
    <t>115</t>
  </si>
  <si>
    <t>'0 25675 03174 6</t>
  </si>
  <si>
    <t>http://www.paskesz.eu/wp-content/uploads/products/original/1701.jpg</t>
  </si>
  <si>
    <t>1702</t>
  </si>
  <si>
    <t>Crepes Tiramisu (03179)</t>
  </si>
  <si>
    <t>'0 25675 03179 1</t>
  </si>
  <si>
    <t>http://www.paskesz.eu/wp-content/uploads/products/original/1702.jpg</t>
  </si>
  <si>
    <t>1708</t>
  </si>
  <si>
    <t>Crepes French Truffle (03178)</t>
  </si>
  <si>
    <t>'025675031784</t>
  </si>
  <si>
    <t>http://www.paskesz.eu/wp-content/uploads/products/original/1708.jpg</t>
  </si>
  <si>
    <t>1709</t>
  </si>
  <si>
    <t>Crepes Chocolate Mousse (03175)</t>
  </si>
  <si>
    <t>'025675031753</t>
  </si>
  <si>
    <t>http://www.paskesz.eu/wp-content/uploads/products/original/1709.jpg</t>
  </si>
  <si>
    <t>1711</t>
  </si>
  <si>
    <t>Pretzel Flats Everything Lge (06102)</t>
  </si>
  <si>
    <t>'025675061026</t>
  </si>
  <si>
    <t>http://www.paskesz.eu/wp-content/uploads/products/original/1711.jpg</t>
  </si>
  <si>
    <t>1714</t>
  </si>
  <si>
    <t>Pretzel Flats Sea Salt Small (06110)</t>
  </si>
  <si>
    <t>60</t>
  </si>
  <si>
    <t>'025675061101</t>
  </si>
  <si>
    <t>http://www.paskesz.eu/wp-content/uploads/products/original/1714.jpg</t>
  </si>
  <si>
    <t>1715</t>
  </si>
  <si>
    <t>Pretzel Flats Everything Small (06112)</t>
  </si>
  <si>
    <t>'025675061125</t>
  </si>
  <si>
    <t>http://www.paskesz.eu/wp-content/uploads/products/original/1715.jpg</t>
  </si>
  <si>
    <t>1730</t>
  </si>
  <si>
    <t>Bagel Chips Sea Salt Lge (01461)</t>
  </si>
  <si>
    <t>'0 25675 01461 9</t>
  </si>
  <si>
    <t>http://www.paskesz.eu/wp-content/uploads/products/original/1730.jpg</t>
  </si>
  <si>
    <t>1731</t>
  </si>
  <si>
    <t>Bagel Chips Garlic Lge (01462)</t>
  </si>
  <si>
    <t>'0 25675 01462 6</t>
  </si>
  <si>
    <t>http://www.paskesz.eu/wp-content/uploads/products/original/1731.jpg</t>
  </si>
  <si>
    <t>1735</t>
  </si>
  <si>
    <t>Bagel Chips Sea Salt Small (06131)</t>
  </si>
  <si>
    <t>'0 25675 06131 6</t>
  </si>
  <si>
    <t>http://www.paskesz.eu/wp-content/uploads/products/original/1735.jpg</t>
  </si>
  <si>
    <t>1736</t>
  </si>
  <si>
    <t>Bagel Chips Garlic Small (06132)</t>
  </si>
  <si>
    <t>'0 25675 06132 3</t>
  </si>
  <si>
    <t>http://www.paskesz.eu/wp-content/uploads/products/original/1736.jpg</t>
  </si>
  <si>
    <t>1740</t>
  </si>
  <si>
    <t>Pretzel Break Honey Mustard &amp; Onion Lge</t>
  </si>
  <si>
    <t>226</t>
  </si>
  <si>
    <t>'0 25675 06120 0</t>
  </si>
  <si>
    <t>http://www.paskesz.eu/wp-content/uploads/products/original/1740.jpg</t>
  </si>
  <si>
    <t>1741</t>
  </si>
  <si>
    <t>Pretzel Break Smoky BBQ Lge</t>
  </si>
  <si>
    <t>'0 25675 06122 4</t>
  </si>
  <si>
    <t>http://www.paskesz.eu/wp-content/uploads/products/original/1741.jpg</t>
  </si>
  <si>
    <t>1742</t>
  </si>
  <si>
    <t>Pretzel Break Jalapeno Lge</t>
  </si>
  <si>
    <t>'0 25675 06121 7</t>
  </si>
  <si>
    <t>http://www.paskesz.eu/wp-content/uploads/products/original/1742.jpg</t>
  </si>
  <si>
    <t>1745</t>
  </si>
  <si>
    <t>Pretzel Break Honey Mustard &amp; Onion Small</t>
  </si>
  <si>
    <t>43</t>
  </si>
  <si>
    <t>'0 25675 06126 2</t>
  </si>
  <si>
    <t>http://www.paskesz.eu/wp-content/uploads/products/original/1745.jpg</t>
  </si>
  <si>
    <t>1746</t>
  </si>
  <si>
    <t>Pretzel Break Smoky BBQ Small</t>
  </si>
  <si>
    <t>'0 25675 06128 6</t>
  </si>
  <si>
    <t>http://www.paskesz.eu/wp-content/uploads/products/original/1746.jpg</t>
  </si>
  <si>
    <t>1747</t>
  </si>
  <si>
    <t>Pretzel Break Jalapeno Small</t>
  </si>
  <si>
    <t>'0 25675 06127 9</t>
  </si>
  <si>
    <t>http://www.paskesz.eu/wp-content/uploads/products/original/1747.jpg</t>
  </si>
  <si>
    <t>1750</t>
  </si>
  <si>
    <t>Sourdough Pretzels Lge (7134)</t>
  </si>
  <si>
    <t>311</t>
  </si>
  <si>
    <t>'0 30047 72034 0</t>
  </si>
  <si>
    <t>http://www.paskesz.eu/wp-content/uploads/products/original/1750.jpg</t>
  </si>
  <si>
    <t>1898</t>
  </si>
  <si>
    <t>Mini Bits Choc. Chip Mini Bag KFP</t>
  </si>
  <si>
    <t>50</t>
  </si>
  <si>
    <t>'025675 81059 4</t>
  </si>
  <si>
    <t>1899</t>
  </si>
  <si>
    <t>Mini Bits Fudge 'n White KFP</t>
  </si>
  <si>
    <t>5</t>
  </si>
  <si>
    <t>'0 25675 81063 1</t>
  </si>
  <si>
    <t>http://www.paskesz.eu/wp-content/uploads/products/original/1899.jpg</t>
  </si>
  <si>
    <t>1900</t>
  </si>
  <si>
    <t>Mini Bits Choc. Chip KFP</t>
  </si>
  <si>
    <t>'025675810600</t>
  </si>
  <si>
    <t>http://www.paskesz.eu/wp-content/uploads/products/original/1900.jpg</t>
  </si>
  <si>
    <t>1901</t>
  </si>
  <si>
    <t>Mini Bits Double Fudge KFP</t>
  </si>
  <si>
    <t>'025675810624</t>
  </si>
  <si>
    <t>http://www.paskesz.eu/wp-content/uploads/products/original/1901.jpg</t>
  </si>
  <si>
    <t>1902</t>
  </si>
  <si>
    <t>Mini Bits Striped Delight KFP</t>
  </si>
  <si>
    <t>'025675810648</t>
  </si>
  <si>
    <t>http://www.paskesz.eu/wp-content/uploads/products/original/1902.jpg</t>
  </si>
  <si>
    <t>1903</t>
  </si>
  <si>
    <t>Mini Bits Confetti KFP</t>
  </si>
  <si>
    <t>'025675810662</t>
  </si>
  <si>
    <t>http://www.paskesz.eu/wp-content/uploads/products/original/1903.jpg</t>
  </si>
  <si>
    <t>1904</t>
  </si>
  <si>
    <t>Brownie Crisps Original KFP</t>
  </si>
  <si>
    <t>4</t>
  </si>
  <si>
    <t>'0 25675 81051 8</t>
  </si>
  <si>
    <t>http://www.paskesz.eu/wp-content/uploads/products/original/1904.jpg</t>
  </si>
  <si>
    <t>1905</t>
  </si>
  <si>
    <t>Brownie Crisps Chocolate Chips KFP</t>
  </si>
  <si>
    <t>'0 25675 81052 5</t>
  </si>
  <si>
    <t>http://www.paskesz.eu/wp-content/uploads/products/original/1905.jpg</t>
  </si>
  <si>
    <t>1906</t>
  </si>
  <si>
    <t>Brownie Crisps Original Mini Bag KFP</t>
  </si>
  <si>
    <t>'0 25675 81056 3</t>
  </si>
  <si>
    <t>http://www.paskesz.eu/wp-content/uploads/products/original/1906.jpg</t>
  </si>
  <si>
    <t>1907</t>
  </si>
  <si>
    <t>Brownie Crisps Chocolate Chips Mini Bag KFP</t>
  </si>
  <si>
    <t>'0 25675 81057 0</t>
  </si>
  <si>
    <t>http://www.paskesz.eu/wp-content/uploads/products/original/1907.jpg</t>
  </si>
  <si>
    <t>1923</t>
  </si>
  <si>
    <t>Wedge Crisps KFP</t>
  </si>
  <si>
    <t>3</t>
  </si>
  <si>
    <t>'0 25675 81080 8</t>
  </si>
  <si>
    <t>http://www.paskesz.eu/wp-content/uploads/products/original/1923.jpg</t>
  </si>
  <si>
    <t>1926</t>
  </si>
  <si>
    <t>Slim Thins Onion KFP</t>
  </si>
  <si>
    <t>'0 25675 81071 6</t>
  </si>
  <si>
    <t>http://www.paskesz.eu/wp-content/uploads/products/original/1926.jpg</t>
  </si>
  <si>
    <t>1929</t>
  </si>
  <si>
    <t>Slim Thins Cracked Pepper KFP</t>
  </si>
  <si>
    <t>'0 25675 81074 7</t>
  </si>
  <si>
    <t>http://www.paskesz.eu/wp-content/uploads/products/original/1929.jpg</t>
  </si>
  <si>
    <t>2000</t>
  </si>
  <si>
    <t>Nutty Chews 24x100g.</t>
  </si>
  <si>
    <t>'025675122123</t>
  </si>
  <si>
    <t>http://www.paskesz.eu/wp-content/uploads/products/original/2000.jpg</t>
  </si>
  <si>
    <t>2001</t>
  </si>
  <si>
    <t>Nutty Chews Family Bags</t>
  </si>
  <si>
    <t>'025675124912</t>
  </si>
  <si>
    <t>http://www.paskesz.eu/wp-content/uploads/products/original/2001-scaled.jpg</t>
  </si>
  <si>
    <t>2002</t>
  </si>
  <si>
    <t>Nutty Chews Bar</t>
  </si>
  <si>
    <t>'025675300231</t>
  </si>
  <si>
    <t>http://www.paskesz.eu/wp-content/uploads/products/original/2002.jpg</t>
  </si>
  <si>
    <t>2005</t>
  </si>
  <si>
    <t>Nutty Chews Bulk</t>
  </si>
  <si>
    <t>'025675300361</t>
  </si>
  <si>
    <t>http://www.paskesz.eu/wp-content/uploads/products/original/2005.jpg</t>
  </si>
  <si>
    <t>2014</t>
  </si>
  <si>
    <t>Choc. Coins Bags Parve Silver</t>
  </si>
  <si>
    <t>'025675301771</t>
  </si>
  <si>
    <t>http://www.paskesz.eu/wp-content/uploads/products/original/2014.jpg</t>
  </si>
  <si>
    <t>2033</t>
  </si>
  <si>
    <t>Klik Chocolate Chip</t>
  </si>
  <si>
    <t>1200</t>
  </si>
  <si>
    <t>'013495113551</t>
  </si>
  <si>
    <t>http://www.paskesz.eu/wp-content/uploads/products/original/2033.jpg</t>
  </si>
  <si>
    <t>2034</t>
  </si>
  <si>
    <t>Klik Kariot</t>
  </si>
  <si>
    <t>16</t>
  </si>
  <si>
    <t>'013495113582</t>
  </si>
  <si>
    <t>http://www.paskesz.eu/wp-content/uploads/products/original/2034.jpg</t>
  </si>
  <si>
    <t>2035</t>
  </si>
  <si>
    <t>Klik Corn Flakes</t>
  </si>
  <si>
    <t>'013495113520</t>
  </si>
  <si>
    <t>http://www.paskesz.eu/wp-content/uploads/products/original/2035.jpg</t>
  </si>
  <si>
    <t>2036</t>
  </si>
  <si>
    <t>Klik Malt Balls</t>
  </si>
  <si>
    <t>'013495113513</t>
  </si>
  <si>
    <t>http://www.paskesz.eu/wp-content/uploads/products/original/2036.jpg</t>
  </si>
  <si>
    <t>2039</t>
  </si>
  <si>
    <t>Sour Fizzers</t>
  </si>
  <si>
    <t>85</t>
  </si>
  <si>
    <t>'5412865020393</t>
  </si>
  <si>
    <t>http://www.paskesz.eu/wp-content/uploads/products/original/2039.jpg</t>
  </si>
  <si>
    <t>2039F</t>
  </si>
  <si>
    <t>Sour Fizzers 10 oz</t>
  </si>
  <si>
    <t>'0 25675 12438 7</t>
  </si>
  <si>
    <t>http://www.paskesz.eu/wp-content/uploads/products/original/2039F.jpg</t>
  </si>
  <si>
    <t>2040</t>
  </si>
  <si>
    <t>Fizzers</t>
  </si>
  <si>
    <t>'5412865020409</t>
  </si>
  <si>
    <t>http://www.paskesz.eu/wp-content/uploads/products/original/2040.jpg</t>
  </si>
  <si>
    <t>2041</t>
  </si>
  <si>
    <t>Fizzers 10 oz</t>
  </si>
  <si>
    <t>'025675124370</t>
  </si>
  <si>
    <t>http://www.paskesz.eu/wp-content/uploads/products/original/2041.jpg</t>
  </si>
  <si>
    <t>2042</t>
  </si>
  <si>
    <t>Money Rolls</t>
  </si>
  <si>
    <t>2352</t>
  </si>
  <si>
    <t>'025675120426</t>
  </si>
  <si>
    <t>http://www.paskesz.eu/wp-content/uploads/products/original/2042.jpg</t>
  </si>
  <si>
    <t>2042F</t>
  </si>
  <si>
    <t>Money Rolls 10 oz</t>
  </si>
  <si>
    <t>'0 25675 12436 3</t>
  </si>
  <si>
    <t>http://www.paskesz.eu/wp-content/uploads/products/original/2042F.jpg</t>
  </si>
  <si>
    <t>2043</t>
  </si>
  <si>
    <t>Fruit Filled Candy</t>
  </si>
  <si>
    <t>'5412865020430</t>
  </si>
  <si>
    <t>http://www.paskesz.eu/wp-content/uploads/products/original/2043.jpg</t>
  </si>
  <si>
    <t>2044</t>
  </si>
  <si>
    <t>Fruit Filled Candy 12 oz</t>
  </si>
  <si>
    <t>'5 412865 020447</t>
  </si>
  <si>
    <t>http://www.paskesz.eu/wp-content/uploads/products/original/2044.jpg</t>
  </si>
  <si>
    <t>2047</t>
  </si>
  <si>
    <t>Pez Fruit Refill card 8 pc</t>
  </si>
  <si>
    <t>68</t>
  </si>
  <si>
    <t>'5412865020478</t>
  </si>
  <si>
    <t>http://www.paskesz.eu/wp-content/uploads/products/original/2047.jpg</t>
  </si>
  <si>
    <t>2048</t>
  </si>
  <si>
    <t>Pez Bulk Sh. B. refill</t>
  </si>
  <si>
    <t>8</t>
  </si>
  <si>
    <t>'9044400240070</t>
  </si>
  <si>
    <t>http://www.paskesz.eu/wp-content/uploads/products/original/2048-scaled.jpg</t>
  </si>
  <si>
    <t>2050</t>
  </si>
  <si>
    <t>Dibbitz Cherry shb.</t>
  </si>
  <si>
    <t>30</t>
  </si>
  <si>
    <t>'0 25675 30382 9</t>
  </si>
  <si>
    <t>http://www.paskesz.eu/wp-content/uploads/products/original/2050.jpg</t>
  </si>
  <si>
    <t>2051</t>
  </si>
  <si>
    <t>Dibbitz Cotton Candy shb.</t>
  </si>
  <si>
    <t>'0 25675 30384 3</t>
  </si>
  <si>
    <t>http://www.paskesz.eu/wp-content/uploads/products/original/2051.jpg</t>
  </si>
  <si>
    <t>2052</t>
  </si>
  <si>
    <t>Dibbitz Strawberry shb.</t>
  </si>
  <si>
    <t>'0 25675 30370 6</t>
  </si>
  <si>
    <t>http://www.paskesz.eu/wp-content/uploads/products/original/2052.jpg</t>
  </si>
  <si>
    <t>2053</t>
  </si>
  <si>
    <t>Dibbitz Raspberry shb.</t>
  </si>
  <si>
    <t>'0 25675 30372 0</t>
  </si>
  <si>
    <t>http://www.paskesz.eu/wp-content/uploads/products/original/2053.jpg</t>
  </si>
  <si>
    <t>2054</t>
  </si>
  <si>
    <t>Dibbitz Apple shb.</t>
  </si>
  <si>
    <t>'0 25675 30374 4</t>
  </si>
  <si>
    <t>http://www.paskesz.eu/wp-content/uploads/products/original/2054.jpg</t>
  </si>
  <si>
    <t>2055</t>
  </si>
  <si>
    <t>Dibbitz Cherry Fam. Bag</t>
  </si>
  <si>
    <t>2688</t>
  </si>
  <si>
    <t>'0 25675 12643 5</t>
  </si>
  <si>
    <t>http://www.paskesz.eu/wp-content/uploads/products/original/2055.jpg</t>
  </si>
  <si>
    <t>2056</t>
  </si>
  <si>
    <t>Dibbitz Cotton Candy Fam. Bag</t>
  </si>
  <si>
    <t>'0 25675 12645 9</t>
  </si>
  <si>
    <t>http://www.paskesz.eu/wp-content/uploads/products/original/2056.jpg</t>
  </si>
  <si>
    <t>2057</t>
  </si>
  <si>
    <t>Dibbitz Strawberry Fam. Bag</t>
  </si>
  <si>
    <t>'0 25675 12640 4</t>
  </si>
  <si>
    <t>http://www.paskesz.eu/wp-content/uploads/products/original/2057.jpg</t>
  </si>
  <si>
    <t>2058</t>
  </si>
  <si>
    <t>Dibbitz Raspberry Fam. Bag</t>
  </si>
  <si>
    <t>'0 25675 12642 8</t>
  </si>
  <si>
    <t>http://www.paskesz.eu/wp-content/uploads/products/original/2058.jpg</t>
  </si>
  <si>
    <t>2059</t>
  </si>
  <si>
    <t>Dibbitz Apple Fam. Bag</t>
  </si>
  <si>
    <t>'0 25675 12644 2</t>
  </si>
  <si>
    <t>http://www.paskesz.eu/wp-content/uploads/products/original/2059.jpg</t>
  </si>
  <si>
    <t>2062</t>
  </si>
  <si>
    <t>Fizz Pops</t>
  </si>
  <si>
    <t>'5412865020621</t>
  </si>
  <si>
    <t>http://www.paskesz.eu/wp-content/uploads/products/original/2062.jpg</t>
  </si>
  <si>
    <t>2062F</t>
  </si>
  <si>
    <t>Fizz Pops 10 oz</t>
  </si>
  <si>
    <t>'0 25675 12405 9</t>
  </si>
  <si>
    <t>http://www.paskesz.eu/wp-content/uploads/products/original/2062F.jpg</t>
  </si>
  <si>
    <t>2087</t>
  </si>
  <si>
    <t>Coffee Candy Premium</t>
  </si>
  <si>
    <t>'025675123731</t>
  </si>
  <si>
    <t>http://www.paskesz.eu/wp-content/uploads/products/original/2087.jpg</t>
  </si>
  <si>
    <t>2088</t>
  </si>
  <si>
    <t>Coffee Candy Premium 12 oz</t>
  </si>
  <si>
    <t>340</t>
  </si>
  <si>
    <t>'025675124271</t>
  </si>
  <si>
    <t>http://www.paskesz.eu/wp-content/uploads/products/original/2088.jpg</t>
  </si>
  <si>
    <t>2092</t>
  </si>
  <si>
    <t>Sour Balls</t>
  </si>
  <si>
    <t>'5412865020928</t>
  </si>
  <si>
    <t>http://www.paskesz.eu/wp-content/uploads/products/original/2092.jpg</t>
  </si>
  <si>
    <t>2092F</t>
  </si>
  <si>
    <t>Sour Balls 10 oz</t>
  </si>
  <si>
    <t>'0 25675 12412 7</t>
  </si>
  <si>
    <t>http://www.paskesz.eu/wp-content/uploads/products/original/2092F.jpg</t>
  </si>
  <si>
    <t>2093</t>
  </si>
  <si>
    <t>Strawberry Filled Candy</t>
  </si>
  <si>
    <t>'5412865020935</t>
  </si>
  <si>
    <t>http://www.paskesz.eu/wp-content/uploads/products/original/2093.jpg</t>
  </si>
  <si>
    <t>2093F</t>
  </si>
  <si>
    <t>Strawberry Filled Candy 12 oz</t>
  </si>
  <si>
    <t>'0 25675 12439 4</t>
  </si>
  <si>
    <t>http://www.paskesz.eu/wp-content/uploads/products/original/2093F.jpg</t>
  </si>
  <si>
    <t>2098</t>
  </si>
  <si>
    <t>Honey Candy</t>
  </si>
  <si>
    <t>'5412865020980</t>
  </si>
  <si>
    <t>http://www.paskesz.eu/wp-content/uploads/products/original/2098-scaled.jpg</t>
  </si>
  <si>
    <t>2100</t>
  </si>
  <si>
    <t>Sesame Candy</t>
  </si>
  <si>
    <t>'025675123953</t>
  </si>
  <si>
    <t>http://www.paskesz.eu/wp-content/uploads/products/original/2100-scaled.jpg</t>
  </si>
  <si>
    <t>2101</t>
  </si>
  <si>
    <t>Meltaway Mints</t>
  </si>
  <si>
    <t>1320</t>
  </si>
  <si>
    <t>'5412865021017</t>
  </si>
  <si>
    <t>http://www.paskesz.eu/wp-content/uploads/products/original/2101-scaled.jpg</t>
  </si>
  <si>
    <t>2106</t>
  </si>
  <si>
    <t>Sour Chews 12 oz</t>
  </si>
  <si>
    <t>8160</t>
  </si>
  <si>
    <t>'025675124165</t>
  </si>
  <si>
    <t>http://www.paskesz.eu/wp-content/uploads/products/original/2106.jpg</t>
  </si>
  <si>
    <t>2107</t>
  </si>
  <si>
    <t>Fruit Chews 12 oz</t>
  </si>
  <si>
    <t>'025675124233</t>
  </si>
  <si>
    <t>http://www.paskesz.eu/wp-content/uploads/products/original/2107.jpg</t>
  </si>
  <si>
    <t>2109</t>
  </si>
  <si>
    <t>Fruit Chews 4oz</t>
  </si>
  <si>
    <t>113.4</t>
  </si>
  <si>
    <t>'025675 12495 0</t>
  </si>
  <si>
    <t>http://www.paskesz.eu/wp-content/uploads/products/original/2109.jpg</t>
  </si>
  <si>
    <t>2117</t>
  </si>
  <si>
    <t>Sour Lollipops 12 oz Fam. Bag (12399)</t>
  </si>
  <si>
    <t>'0 25675 12399 1</t>
  </si>
  <si>
    <t>http://www.paskesz.eu/wp-content/uploads/products/original/2117.jpg</t>
  </si>
  <si>
    <t>2118</t>
  </si>
  <si>
    <t>Lollypops 12oz Fam. Bag (12400)</t>
  </si>
  <si>
    <t>'025675124004</t>
  </si>
  <si>
    <t>http://www.paskesz.eu/wp-content/uploads/products/original/2118.jpg</t>
  </si>
  <si>
    <t>2120</t>
  </si>
  <si>
    <t>Lollypops 4 oz (12120)</t>
  </si>
  <si>
    <t>'0 25675 12120 1</t>
  </si>
  <si>
    <t>http://www.paskesz.eu/wp-content/uploads/products/original/2120.jpg</t>
  </si>
  <si>
    <t>2121</t>
  </si>
  <si>
    <t>Sour Lollipops 4 oz (12121)</t>
  </si>
  <si>
    <t>'0 25675 12121 8</t>
  </si>
  <si>
    <t>http://www.paskesz.eu/wp-content/uploads/products/original/2121.jpg</t>
  </si>
  <si>
    <t>2135</t>
  </si>
  <si>
    <t>Ooh Chews 907 gr.</t>
  </si>
  <si>
    <t>0</t>
  </si>
  <si>
    <t>'0 25675 15245 8</t>
  </si>
  <si>
    <t>http://www.paskesz.eu/wp-content/uploads/products/original/2135.jpg</t>
  </si>
  <si>
    <t>2136</t>
  </si>
  <si>
    <t>Fruit Filled Candy 907gr</t>
  </si>
  <si>
    <t>'025675151666</t>
  </si>
  <si>
    <t>http://www.paskesz.eu/wp-content/uploads/products/original/2136.jpg</t>
  </si>
  <si>
    <t>2137</t>
  </si>
  <si>
    <t>Fruit Chews 907 gr.</t>
  </si>
  <si>
    <t>'025675152502</t>
  </si>
  <si>
    <t>http://www.paskesz.eu/wp-content/uploads/products/original/2137.jpg</t>
  </si>
  <si>
    <t>2139</t>
  </si>
  <si>
    <t>Strawberry Filled Candy 907 gr.</t>
  </si>
  <si>
    <t>907</t>
  </si>
  <si>
    <t>'025675152151</t>
  </si>
  <si>
    <t>http://www.paskesz.eu/wp-content/uploads/products/original/2139.jpg</t>
  </si>
  <si>
    <t>2140</t>
  </si>
  <si>
    <t>Ball Pops 4 oz (12125)</t>
  </si>
  <si>
    <t>'025675121256</t>
  </si>
  <si>
    <t>http://www.paskesz.eu/wp-content/uploads/products/original/2140.jpg</t>
  </si>
  <si>
    <t>2141</t>
  </si>
  <si>
    <t>Bubble Gum Pops 4 oz (12144)</t>
  </si>
  <si>
    <t>'025675121447</t>
  </si>
  <si>
    <t>http://www.paskesz.eu/wp-content/uploads/products/original/2141.jpg</t>
  </si>
  <si>
    <t>2142</t>
  </si>
  <si>
    <t>Blo Gum Pops 4 oz (12143)</t>
  </si>
  <si>
    <t>'025675121430</t>
  </si>
  <si>
    <t>http://www.paskesz.eu/wp-content/uploads/products/original/2142.jpg</t>
  </si>
  <si>
    <t>2143</t>
  </si>
  <si>
    <t>Cherry Gum Pops 4 oz (12130)</t>
  </si>
  <si>
    <t>'025675121300</t>
  </si>
  <si>
    <t>http://www.paskesz.eu/wp-content/uploads/products/original/2143.jpg</t>
  </si>
  <si>
    <t>2144</t>
  </si>
  <si>
    <t>Drop Pops 4 oz (12128)</t>
  </si>
  <si>
    <t>'025675121287</t>
  </si>
  <si>
    <t>http://www.paskesz.eu/wp-content/uploads/products/original/2144.jpg</t>
  </si>
  <si>
    <t>2145</t>
  </si>
  <si>
    <t>Sour Shock Gum Pops 4 oz (12145)</t>
  </si>
  <si>
    <t>'025675121454</t>
  </si>
  <si>
    <t>http://www.paskesz.eu/wp-content/uploads/products/original/2145.jpg</t>
  </si>
  <si>
    <t>2146</t>
  </si>
  <si>
    <t>Giant Sour Shock Pops 4 oz (12146)</t>
  </si>
  <si>
    <t>'025675121461</t>
  </si>
  <si>
    <t>http://www.paskesz.eu/wp-content/uploads/products/original/2146.jpg</t>
  </si>
  <si>
    <t>2147</t>
  </si>
  <si>
    <t>Mini Pops 4 oz (12129)</t>
  </si>
  <si>
    <t>'025675121294</t>
  </si>
  <si>
    <t>http://www.paskesz.eu/wp-content/uploads/products/original/2147.jpg</t>
  </si>
  <si>
    <t>2148</t>
  </si>
  <si>
    <t>Heart Lollipops 12 oz Fam. Bag (12402)</t>
  </si>
  <si>
    <t>'0 25675 12402 8</t>
  </si>
  <si>
    <t>http://www.paskesz.eu/wp-content/uploads/products/original/2148.jpg</t>
  </si>
  <si>
    <t>2149</t>
  </si>
  <si>
    <t>Rainbow Lollipops 12 oz Fam. Bag (12403)</t>
  </si>
  <si>
    <t>'0 25675 12403 5</t>
  </si>
  <si>
    <t>http://www.paskesz.eu/wp-content/uploads/products/original/2149.jpg</t>
  </si>
  <si>
    <t>2150</t>
  </si>
  <si>
    <t>Ball Pops 12 oz Fam. Bag (12409)</t>
  </si>
  <si>
    <t>'025675124097</t>
  </si>
  <si>
    <t>http://www.paskesz.eu/wp-content/uploads/products/original/2150.jpg</t>
  </si>
  <si>
    <t>2151</t>
  </si>
  <si>
    <t>Bubble Gum Pops 12 oz Fam. Bag (12408)</t>
  </si>
  <si>
    <t>'025675124080</t>
  </si>
  <si>
    <t>http://www.paskesz.eu/wp-content/uploads/products/original/2151-scaled.jpg</t>
  </si>
  <si>
    <t>2152</t>
  </si>
  <si>
    <t>Blo Gum Pops 12 oz Fam. Bag  (12414)</t>
  </si>
  <si>
    <t>'025675124141</t>
  </si>
  <si>
    <t>http://www.paskesz.eu/wp-content/uploads/products/original/2152-scaled.jpg</t>
  </si>
  <si>
    <t>2153</t>
  </si>
  <si>
    <t>Cherry Gum Pops 12 oz Fam. Bag (12398)</t>
  </si>
  <si>
    <t>'025675123984</t>
  </si>
  <si>
    <t>http://www.paskesz.eu/wp-content/uploads/products/original/2153-scaled.jpg</t>
  </si>
  <si>
    <t>2154</t>
  </si>
  <si>
    <t>Drop Pops 12 oz Fam. Bag  (12397)</t>
  </si>
  <si>
    <t>'025675123977</t>
  </si>
  <si>
    <t>http://www.paskesz.eu/wp-content/uploads/products/original/2154.jpg</t>
  </si>
  <si>
    <t>2156</t>
  </si>
  <si>
    <t>Sour Chewzy Pop 12 oz Fam. Bag  (12454)</t>
  </si>
  <si>
    <t>'0 25675 12454 7</t>
  </si>
  <si>
    <t>http://www.paskesz.eu/wp-content/uploads/products/original/2156.jpg</t>
  </si>
  <si>
    <t>2157</t>
  </si>
  <si>
    <t>Mini Pops 12 oz Fam. Bag (12415)</t>
  </si>
  <si>
    <t>'025675124158</t>
  </si>
  <si>
    <t>http://www.paskesz.eu/wp-content/uploads/products/original/2157.jpg</t>
  </si>
  <si>
    <t>2158</t>
  </si>
  <si>
    <t>Cotton Candy Pops 12 oz Fam. Bag  (12404)</t>
  </si>
  <si>
    <t>'0 25675 12404 2</t>
  </si>
  <si>
    <t>http://www.paskesz.eu/wp-content/uploads/products/original/2158-scaled.jpg</t>
  </si>
  <si>
    <t>2159</t>
  </si>
  <si>
    <t>Chewzy Pop 4 oz (12148)</t>
  </si>
  <si>
    <t>'0 25675 12148 5</t>
  </si>
  <si>
    <t>http://www.paskesz.eu/wp-content/uploads/products/original/2159.jpg</t>
  </si>
  <si>
    <t>2160</t>
  </si>
  <si>
    <t>Sour Chewzy Pop 4 oz (12149)</t>
  </si>
  <si>
    <t>'0 25675 12149 2</t>
  </si>
  <si>
    <t>http://www.paskesz.eu/wp-content/uploads/products/original/2160.jpg</t>
  </si>
  <si>
    <t>2161</t>
  </si>
  <si>
    <t>Heart Pop Mix 12 oz Fam. Bag (12396)</t>
  </si>
  <si>
    <t>'0 25675 12396 0</t>
  </si>
  <si>
    <t>http://www.paskesz.eu/wp-content/uploads/products/original/2161.jpg</t>
  </si>
  <si>
    <t>2165</t>
  </si>
  <si>
    <t>Taffy Trix Assorted shb.</t>
  </si>
  <si>
    <t>'0 25675 30350 8</t>
  </si>
  <si>
    <t>http://www.paskesz.eu/wp-content/uploads/products/original/2165.jpg</t>
  </si>
  <si>
    <t>2166</t>
  </si>
  <si>
    <t>Taffy Trix Strwb/Lemon Fam. Bag</t>
  </si>
  <si>
    <t>6144</t>
  </si>
  <si>
    <t>'0 25675 12630 5</t>
  </si>
  <si>
    <t>http://www.paskesz.eu/wp-content/uploads/products/original/2166.jpg</t>
  </si>
  <si>
    <t>2167</t>
  </si>
  <si>
    <t>Taffy Trix Double Berry Fam. Bag</t>
  </si>
  <si>
    <t>'0 25675 12631 2</t>
  </si>
  <si>
    <t>http://www.paskesz.eu/wp-content/uploads/products/original/2167.jpg</t>
  </si>
  <si>
    <t>2168</t>
  </si>
  <si>
    <t>Taffy Trix Cherry/Apple Fam. Bag</t>
  </si>
  <si>
    <t>'0 25675 12632 9</t>
  </si>
  <si>
    <t>http://www.paskesz.eu/wp-content/uploads/products/original/2168.jpg</t>
  </si>
  <si>
    <t>2169</t>
  </si>
  <si>
    <t>Crayon Taffy Sticks shb.</t>
  </si>
  <si>
    <t>'0 25675 30287 7</t>
  </si>
  <si>
    <t>http://www.paskesz.eu/wp-content/uploads/products/original/2169.jpg</t>
  </si>
  <si>
    <t>2170</t>
  </si>
  <si>
    <t>Crayon Taffy Sticks Fam. Bag</t>
  </si>
  <si>
    <t>2880</t>
  </si>
  <si>
    <t>'0 25675 12599 5</t>
  </si>
  <si>
    <t>http://www.paskesz.eu/wp-content/uploads/products/original/2170.jpg</t>
  </si>
  <si>
    <t>2175</t>
  </si>
  <si>
    <t>Oodles Mazal Tov Blue Fam. Bag</t>
  </si>
  <si>
    <t>4608</t>
  </si>
  <si>
    <t>'0 25675 12235 2</t>
  </si>
  <si>
    <t>http://www.paskesz.eu/wp-content/uploads/products/original/2175.jpg</t>
  </si>
  <si>
    <t>2176</t>
  </si>
  <si>
    <t>Oodles Mazal Tov Emoji Fam. Bag</t>
  </si>
  <si>
    <t>'0 25675 12236 9</t>
  </si>
  <si>
    <t>http://www.paskesz.eu/wp-content/uploads/products/original/2176.jpg</t>
  </si>
  <si>
    <t>2177</t>
  </si>
  <si>
    <t>Oodles Mazal Tov Blue Shb 16gr</t>
  </si>
  <si>
    <t>384</t>
  </si>
  <si>
    <t>'0 25675 09575 5</t>
  </si>
  <si>
    <t>http://www.paskesz.eu/wp-content/uploads/products/original/2177.jpg</t>
  </si>
  <si>
    <t>2178</t>
  </si>
  <si>
    <t>Oodles Mazal Tov Emoji Shb 16gr</t>
  </si>
  <si>
    <t>'0 25675 09576 2</t>
  </si>
  <si>
    <t>http://www.paskesz.eu/wp-content/uploads/products/original/2178.jpg</t>
  </si>
  <si>
    <t>2180</t>
  </si>
  <si>
    <t>Tweenies Raspberry Fam. Bag  Kitniyot</t>
  </si>
  <si>
    <t>3072</t>
  </si>
  <si>
    <t>'0 25675 84360 8</t>
  </si>
  <si>
    <t>http://www.paskesz.eu/wp-content/uploads/products/original/2180.jpg</t>
  </si>
  <si>
    <t>2181</t>
  </si>
  <si>
    <t>Tweenies Strawberry Fam. Bag  Kitniyot</t>
  </si>
  <si>
    <t>'0 25675 84362 2</t>
  </si>
  <si>
    <t>http://www.paskesz.eu/wp-content/uploads/products/original/2181.jpg</t>
  </si>
  <si>
    <t>2182</t>
  </si>
  <si>
    <t>Tweenies Raspberry Shb 16gr KFP Kitniyot</t>
  </si>
  <si>
    <t>'0 25675 84350 9</t>
  </si>
  <si>
    <t>http://www.paskesz.eu/wp-content/uploads/products/original/2182.jpg</t>
  </si>
  <si>
    <t>2183</t>
  </si>
  <si>
    <t>Tweenies Strawberry Shb 16gr KFP Kitniyot</t>
  </si>
  <si>
    <t>'0 25675 84352 3</t>
  </si>
  <si>
    <t>http://www.paskesz.eu/wp-content/uploads/products/original/2183.jpg</t>
  </si>
  <si>
    <t>2199</t>
  </si>
  <si>
    <t>Giant Shock Pops 12oz Fam. Bag (12421)</t>
  </si>
  <si>
    <t>'025675124219</t>
  </si>
  <si>
    <t>http://www.paskesz.eu/wp-content/uploads/products/original/2199-scaled.jpg</t>
  </si>
  <si>
    <t>2201</t>
  </si>
  <si>
    <t>Giant Shock Pops Tubo (30137)</t>
  </si>
  <si>
    <t>'025675301375</t>
  </si>
  <si>
    <t>http://www.paskesz.eu/wp-content/uploads/products/original/2201.jpg</t>
  </si>
  <si>
    <t>2202</t>
  </si>
  <si>
    <t>Zillions Clown Raspberry Shb</t>
  </si>
  <si>
    <t>'0 25675 30271 6</t>
  </si>
  <si>
    <t>http://www.paskesz.eu/wp-content/uploads/products/original/2202.jpg</t>
  </si>
  <si>
    <t>2203</t>
  </si>
  <si>
    <t>Zillions Clown Strawberry Shb</t>
  </si>
  <si>
    <t>'0 25675 30272 3</t>
  </si>
  <si>
    <t>http://www.paskesz.eu/wp-content/uploads/products/original/2203.jpg</t>
  </si>
  <si>
    <t>2204</t>
  </si>
  <si>
    <t>Sour Shock Pops 12 oz Fam. Bag (12413)</t>
  </si>
  <si>
    <t>'025675124134</t>
  </si>
  <si>
    <t>http://www.paskesz.eu/wp-content/uploads/products/original/2204-scaled.jpg</t>
  </si>
  <si>
    <t>2205</t>
  </si>
  <si>
    <t>Oodles Bubblegum Shb 16gr</t>
  </si>
  <si>
    <t>'0 25675 30238 9</t>
  </si>
  <si>
    <t>http://www.paskesz.eu/wp-content/uploads/products/original/2205.jpg</t>
  </si>
  <si>
    <t>2210</t>
  </si>
  <si>
    <t>Oodles Clown Cherry Fam. Bag</t>
  </si>
  <si>
    <t>'0 25675 12230 7</t>
  </si>
  <si>
    <t>http://www.paskesz.eu/wp-content/uploads/products/original/2210.jpg</t>
  </si>
  <si>
    <t>2211</t>
  </si>
  <si>
    <t>Oodles Clown Strawberry Fam. Bag</t>
  </si>
  <si>
    <t>'0 25675 12234 5</t>
  </si>
  <si>
    <t>http://www.paskesz.eu/wp-content/uploads/products/original/2211.jpg</t>
  </si>
  <si>
    <t>2212</t>
  </si>
  <si>
    <t>Oodles Clown Raspberry Fam. Bag</t>
  </si>
  <si>
    <t>'0 25675 12232 1</t>
  </si>
  <si>
    <t>http://www.paskesz.eu/wp-content/uploads/products/original/2212.jpg</t>
  </si>
  <si>
    <t>2213</t>
  </si>
  <si>
    <t>Oodles Torah Mixed Fam. Bag</t>
  </si>
  <si>
    <t>'0 25675 12210 9</t>
  </si>
  <si>
    <t>http://www.paskesz.eu/wp-content/uploads/products/original/2213.jpg</t>
  </si>
  <si>
    <t>2214</t>
  </si>
  <si>
    <t>Oodles Torah Mixed Shb 16gr</t>
  </si>
  <si>
    <t>'0 25675 30233 4</t>
  </si>
  <si>
    <t>http://www.paskesz.eu/wp-content/uploads/products/original/2214.jpg</t>
  </si>
  <si>
    <t>2215</t>
  </si>
  <si>
    <t>Oodles Apple Shb 16gr</t>
  </si>
  <si>
    <t>768</t>
  </si>
  <si>
    <t>'025675302358</t>
  </si>
  <si>
    <t>http://www.paskesz.eu/wp-content/uploads/products/original/2215-scaled.jpg</t>
  </si>
  <si>
    <t>2218</t>
  </si>
  <si>
    <t>Oodels Strawberry Shb 16g</t>
  </si>
  <si>
    <t>48</t>
  </si>
  <si>
    <t>'025675302457</t>
  </si>
  <si>
    <t>http://www.paskesz.eu/wp-content/uploads/products/original/2218-scaled.jpg</t>
  </si>
  <si>
    <t>2221</t>
  </si>
  <si>
    <t>Oodles Bubblegum Fam. Bag</t>
  </si>
  <si>
    <t>'0 25675 12238 3</t>
  </si>
  <si>
    <t>http://www.paskesz.eu/wp-content/uploads/products/original/2221.jpg</t>
  </si>
  <si>
    <t>2222</t>
  </si>
  <si>
    <t>Oodles Cherry Fam. Bag</t>
  </si>
  <si>
    <t>http://www.paskesz.eu/wp-content/uploads/products/original/2222.jpg</t>
  </si>
  <si>
    <t>2223</t>
  </si>
  <si>
    <t>Zillions Cherry/Apple Shb</t>
  </si>
  <si>
    <t>1.4</t>
  </si>
  <si>
    <t>'0 25675 30267 9</t>
  </si>
  <si>
    <t>http://www.paskesz.eu/wp-content/uploads/products/original/2223.jpg</t>
  </si>
  <si>
    <t>2224</t>
  </si>
  <si>
    <t>Zillions Strwb/Blue Raspb. Shb</t>
  </si>
  <si>
    <t>'0 25675 30265 5</t>
  </si>
  <si>
    <t>http://www.paskesz.eu/wp-content/uploads/products/original/2224.jpg</t>
  </si>
  <si>
    <t>2226</t>
  </si>
  <si>
    <t>Zillions Cherry/Apple Fam. Bags</t>
  </si>
  <si>
    <t>'0 25675 12505 6</t>
  </si>
  <si>
    <t>http://www.paskesz.eu/wp-content/uploads/products/original/2226.jpg</t>
  </si>
  <si>
    <t>2227</t>
  </si>
  <si>
    <t>Zillions Strwb/Blue Raspb. Fam. Bags</t>
  </si>
  <si>
    <t>'0 25675 12503 2</t>
  </si>
  <si>
    <t>http://www.paskesz.eu/wp-content/uploads/products/original/2227.jpg</t>
  </si>
  <si>
    <t>2228</t>
  </si>
  <si>
    <t>Zillions Lemon/Fruit Punch Fam. Bags</t>
  </si>
  <si>
    <t>'0 25675 12501 8</t>
  </si>
  <si>
    <t>http://www.paskesz.eu/wp-content/uploads/products/original/2228.jpg</t>
  </si>
  <si>
    <t>2229</t>
  </si>
  <si>
    <t>Oodles Apple Fam. Bag</t>
  </si>
  <si>
    <t>224</t>
  </si>
  <si>
    <t>'0 25675 12205 5</t>
  </si>
  <si>
    <t>http://www.paskesz.eu/wp-content/uploads/products/original/2229.jpg</t>
  </si>
  <si>
    <t>2230</t>
  </si>
  <si>
    <t>Oodles Grape Fam. Bag</t>
  </si>
  <si>
    <t>5376</t>
  </si>
  <si>
    <t>'0 25675 12203 1</t>
  </si>
  <si>
    <t>http://www.paskesz.eu/wp-content/uploads/products/original/2230.jpg</t>
  </si>
  <si>
    <t>2232</t>
  </si>
  <si>
    <t>Oodles Strawberry Fam. Bag</t>
  </si>
  <si>
    <t>'0 25675 12201 7</t>
  </si>
  <si>
    <t>http://www.paskesz.eu/wp-content/uploads/products/original/2232.jpg</t>
  </si>
  <si>
    <t>2233</t>
  </si>
  <si>
    <t>Oodles Raspberry Fam. Bag</t>
  </si>
  <si>
    <t>'0 25675 12204 8</t>
  </si>
  <si>
    <t>http://www.paskesz.eu/wp-content/uploads/products/original/2233.jpg</t>
  </si>
  <si>
    <t>2234</t>
  </si>
  <si>
    <t>Wowzers Cherry Fam. Bag</t>
  </si>
  <si>
    <t>'0 25675 12590 2</t>
  </si>
  <si>
    <t>http://www.paskesz.eu/wp-content/uploads/products/original/2234.jpg</t>
  </si>
  <si>
    <t>2235</t>
  </si>
  <si>
    <t>Wowzers Strawberry Fam. Bag</t>
  </si>
  <si>
    <t>6912</t>
  </si>
  <si>
    <t>'0 25675 12593 3</t>
  </si>
  <si>
    <t>http://www.paskesz.eu/wp-content/uploads/products/original/2235.jpg</t>
  </si>
  <si>
    <t>2236</t>
  </si>
  <si>
    <t>Wowzers Blue Raspberry Fam. Bag</t>
  </si>
  <si>
    <t>'0 25675 12591 9</t>
  </si>
  <si>
    <t>http://www.paskesz.eu/wp-content/uploads/products/original/2236.jpg</t>
  </si>
  <si>
    <t>2237</t>
  </si>
  <si>
    <t>Wowzers Grape Fam. Bag</t>
  </si>
  <si>
    <t>'0 25675 12597 1</t>
  </si>
  <si>
    <t>http://www.paskesz.eu/wp-content/uploads/products/original/2237.jpg</t>
  </si>
  <si>
    <t>2238</t>
  </si>
  <si>
    <t>Wowzers Sour Apple Fam. Bag</t>
  </si>
  <si>
    <t>'0 25675 12595 7</t>
  </si>
  <si>
    <t>http://www.paskesz.eu/wp-content/uploads/products/original/2238.jpg</t>
  </si>
  <si>
    <t>2241</t>
  </si>
  <si>
    <t>Wowzers Cherry shb.</t>
  </si>
  <si>
    <t>'0 25675 30186 3</t>
  </si>
  <si>
    <t>http://www.paskesz.eu/wp-content/uploads/products/original/2241.jpg</t>
  </si>
  <si>
    <t>2242</t>
  </si>
  <si>
    <t>Wowzers Strawberry shb.</t>
  </si>
  <si>
    <t>'0 25675 30190 0</t>
  </si>
  <si>
    <t>http://www.paskesz.eu/wp-content/uploads/products/original/2242.jpg</t>
  </si>
  <si>
    <t>2243</t>
  </si>
  <si>
    <t>Wowzers Blue Raspberry  shb.</t>
  </si>
  <si>
    <t>'0 25675 30187 0</t>
  </si>
  <si>
    <t>http://www.paskesz.eu/wp-content/uploads/products/original/2243.jpg</t>
  </si>
  <si>
    <t>2244</t>
  </si>
  <si>
    <t>Wowzers Grape shb.</t>
  </si>
  <si>
    <t>'0 25675 30194 8</t>
  </si>
  <si>
    <t>http://www.paskesz.eu/wp-content/uploads/products/original/2244.jpg</t>
  </si>
  <si>
    <t>2245</t>
  </si>
  <si>
    <t>Wowzers Sour Apple shb.</t>
  </si>
  <si>
    <t>'0 25675 30192 4</t>
  </si>
  <si>
    <t>http://www.paskesz.eu/wp-content/uploads/products/original/2245.jpg</t>
  </si>
  <si>
    <t>2248</t>
  </si>
  <si>
    <t>Fizzy Straws Fam. Pack</t>
  </si>
  <si>
    <t>'0 25675 12474 5</t>
  </si>
  <si>
    <t>http://www.paskesz.eu/wp-content/uploads/products/original/2248-scaled.jpg</t>
  </si>
  <si>
    <t>2250</t>
  </si>
  <si>
    <t>Big Dippers Fam. Pack</t>
  </si>
  <si>
    <t>'025675124769</t>
  </si>
  <si>
    <t>http://www.paskesz.eu/wp-content/uploads/products/original/2250.jpg</t>
  </si>
  <si>
    <t>2252</t>
  </si>
  <si>
    <t>Bitz</t>
  </si>
  <si>
    <t>'025675122765</t>
  </si>
  <si>
    <t>http://www.paskesz.eu/wp-content/uploads/products/original/2252.jpg</t>
  </si>
  <si>
    <t>2254</t>
  </si>
  <si>
    <t>Big Dippers Shb.</t>
  </si>
  <si>
    <t>'025675300750</t>
  </si>
  <si>
    <t>http://www.paskesz.eu/wp-content/uploads/products/original/2254.jpg</t>
  </si>
  <si>
    <t>2255</t>
  </si>
  <si>
    <t>Tripple dippers</t>
  </si>
  <si>
    <t>42</t>
  </si>
  <si>
    <t>'025675300675</t>
  </si>
  <si>
    <t>http://www.paskesz.eu/wp-content/uploads/products/original/2255.jpg</t>
  </si>
  <si>
    <t>2257</t>
  </si>
  <si>
    <t>Candy Watches</t>
  </si>
  <si>
    <t>'025675122680</t>
  </si>
  <si>
    <t>http://www.paskesz.eu/wp-content/uploads/products/original/2257.jpg</t>
  </si>
  <si>
    <t>2258</t>
  </si>
  <si>
    <t>Candy Watches Fam Pack</t>
  </si>
  <si>
    <t>'025675124691</t>
  </si>
  <si>
    <t>http://www.paskesz.eu/wp-content/uploads/products/original/2258.jpg</t>
  </si>
  <si>
    <t>2260</t>
  </si>
  <si>
    <t>Candy Bracelets</t>
  </si>
  <si>
    <t>'025675122697</t>
  </si>
  <si>
    <t>http://www.paskesz.eu/wp-content/uploads/products/original/2260.jpg</t>
  </si>
  <si>
    <t>2261</t>
  </si>
  <si>
    <t>Candy Bracelets Fam Pack</t>
  </si>
  <si>
    <t>'025675124707</t>
  </si>
  <si>
    <t>http://www.paskesz.eu/wp-content/uploads/products/original/2261.jpg</t>
  </si>
  <si>
    <t>2263</t>
  </si>
  <si>
    <t>Candy Shots Fam Pack</t>
  </si>
  <si>
    <t>'0 25675 12461 5</t>
  </si>
  <si>
    <t>http://www.paskesz.eu/wp-content/uploads/products/original/2263.jpg</t>
  </si>
  <si>
    <t>2269</t>
  </si>
  <si>
    <t>Fizzy Bottles</t>
  </si>
  <si>
    <t>18</t>
  </si>
  <si>
    <t>'025675122734</t>
  </si>
  <si>
    <t>http://www.paskesz.eu/wp-content/uploads/products/original/2269.jpg</t>
  </si>
  <si>
    <t>2272</t>
  </si>
  <si>
    <t>Fizzy Straws</t>
  </si>
  <si>
    <t>'025675122703</t>
  </si>
  <si>
    <t>http://www.paskesz.eu/wp-content/uploads/products/original/2272.jpg</t>
  </si>
  <si>
    <t>2273</t>
  </si>
  <si>
    <t>Fizzy Bottles Fam. Pack</t>
  </si>
  <si>
    <t>6048</t>
  </si>
  <si>
    <t>'025675124738</t>
  </si>
  <si>
    <t>http://www.paskesz.eu/wp-content/uploads/products/original/2273.jpg</t>
  </si>
  <si>
    <t>2275</t>
  </si>
  <si>
    <t>Twisty Pops Round</t>
  </si>
  <si>
    <t>408</t>
  </si>
  <si>
    <t>'0 25675 30315 7</t>
  </si>
  <si>
    <t>http://www.paskesz.eu/wp-content/uploads/products/original/2275.jpg</t>
  </si>
  <si>
    <t>2276</t>
  </si>
  <si>
    <t>Twisty Pops Heart</t>
  </si>
  <si>
    <t>'0 25675 30319 5</t>
  </si>
  <si>
    <t>http://www.paskesz.eu/wp-content/uploads/products/original/2276.jpg</t>
  </si>
  <si>
    <t>2277</t>
  </si>
  <si>
    <t>Twisty Pops Swirl</t>
  </si>
  <si>
    <t>'0 25675 30317 1</t>
  </si>
  <si>
    <t>http://www.paskesz.eu/wp-content/uploads/products/original/2277.jpg</t>
  </si>
  <si>
    <t>2278</t>
  </si>
  <si>
    <t>Twisty Pops Star</t>
  </si>
  <si>
    <t>'0 25675 30316 4</t>
  </si>
  <si>
    <t>http://www.paskesz.eu/wp-content/uploads/products/original/2278.jpg</t>
  </si>
  <si>
    <t>2280</t>
  </si>
  <si>
    <t>Stack ‘n Snack Fam Bag</t>
  </si>
  <si>
    <t>'0 25675 12464 6</t>
  </si>
  <si>
    <t>http://www.paskesz.eu/wp-content/uploads/products/original/2280.jpg</t>
  </si>
  <si>
    <t>2281</t>
  </si>
  <si>
    <t>Stack 'n Snack shb.</t>
  </si>
  <si>
    <t>'0 25675 30367 6</t>
  </si>
  <si>
    <t>http://www.paskesz.eu/wp-content/uploads/products/original/2281.jpg</t>
  </si>
  <si>
    <t>2283</t>
  </si>
  <si>
    <t>Candy Ring Fam Pack</t>
  </si>
  <si>
    <t>5304</t>
  </si>
  <si>
    <t>'025675124660</t>
  </si>
  <si>
    <t>http://www.paskesz.eu/wp-content/uploads/products/original/2283.jpg</t>
  </si>
  <si>
    <t>2285</t>
  </si>
  <si>
    <t>Fizzy Fruits Fam. Pack</t>
  </si>
  <si>
    <t>'025675124608</t>
  </si>
  <si>
    <t>http://www.paskesz.eu/wp-content/uploads/products/original/2285-scaled.jpg</t>
  </si>
  <si>
    <t>2286</t>
  </si>
  <si>
    <t>Clik Clak Fam Bag</t>
  </si>
  <si>
    <t>'0 25675 12463 9</t>
  </si>
  <si>
    <t>http://www.paskesz.eu/wp-content/uploads/products/original/2286.jpg</t>
  </si>
  <si>
    <t>2287</t>
  </si>
  <si>
    <t>Clik Clak shb.</t>
  </si>
  <si>
    <t>'0 25675 30366 9</t>
  </si>
  <si>
    <t>http://www.paskesz.eu/wp-content/uploads/products/original/2287.jpg</t>
  </si>
  <si>
    <t>2288</t>
  </si>
  <si>
    <t>Konnex Fam Bag</t>
  </si>
  <si>
    <t>'0 25675 12465 3</t>
  </si>
  <si>
    <t>http://www.paskesz.eu/wp-content/uploads/products/original/2288.jpg</t>
  </si>
  <si>
    <t>2289</t>
  </si>
  <si>
    <t>Konnex shb.</t>
  </si>
  <si>
    <t>'0 25675 30369 0</t>
  </si>
  <si>
    <t>http://www.paskesz.eu/wp-content/uploads/products/original/2289.jpg</t>
  </si>
  <si>
    <t>2292</t>
  </si>
  <si>
    <t>Cracklin’ Candy Fam. Bag</t>
  </si>
  <si>
    <t>1008</t>
  </si>
  <si>
    <t>'0 25675 12559 9</t>
  </si>
  <si>
    <t>http://www.paskesz.eu/wp-content/uploads/products/original/2292.jpg</t>
  </si>
  <si>
    <t>2295</t>
  </si>
  <si>
    <t>Lilpops Fam Pack</t>
  </si>
  <si>
    <t>3456</t>
  </si>
  <si>
    <t>'025675124585</t>
  </si>
  <si>
    <t>http://www.paskesz.eu/wp-content/uploads/products/original/2295-scaled.jpg</t>
  </si>
  <si>
    <t>2297</t>
  </si>
  <si>
    <t>Blaze'n Blast shb.</t>
  </si>
  <si>
    <t>'025675302686</t>
  </si>
  <si>
    <t>http://www.paskesz.eu/wp-content/uploads/products/original/2297.jpg</t>
  </si>
  <si>
    <t>2298</t>
  </si>
  <si>
    <t>Shpritz Stik shb.</t>
  </si>
  <si>
    <t>'025675302617</t>
  </si>
  <si>
    <t>http://www.paskesz.eu/wp-content/uploads/products/original/2298.jpg</t>
  </si>
  <si>
    <t>2299</t>
  </si>
  <si>
    <t>Candy Shpritz shb.</t>
  </si>
  <si>
    <t>'025675302648</t>
  </si>
  <si>
    <t>http://www.paskesz.eu/wp-content/uploads/products/original/2299.jpg</t>
  </si>
  <si>
    <t>2300</t>
  </si>
  <si>
    <t>Pipsqueaks Pink Strwb. Fam Pack</t>
  </si>
  <si>
    <t>'0 25675 12498 1</t>
  </si>
  <si>
    <t>http://www.paskesz.eu/wp-content/uploads/products/original/2300.jpg</t>
  </si>
  <si>
    <t>2301</t>
  </si>
  <si>
    <t>Pipsqueaks Blue Raspb. Fam Pack</t>
  </si>
  <si>
    <t>'0 25675 12499 8</t>
  </si>
  <si>
    <t>http://www.paskesz.eu/wp-content/uploads/products/original/2301.jpg</t>
  </si>
  <si>
    <t>2302</t>
  </si>
  <si>
    <t>Skittles Giant Sours Bags 132 gr.</t>
  </si>
  <si>
    <t>132</t>
  </si>
  <si>
    <t>'5412865023028</t>
  </si>
  <si>
    <t>http://www.paskesz.eu/wp-content/uploads/products/original/2302.jpg</t>
  </si>
  <si>
    <t>2303</t>
  </si>
  <si>
    <t>Skittles Giant Fruit Bags 132 gr.</t>
  </si>
  <si>
    <t>'5412865023035</t>
  </si>
  <si>
    <t>http://www.paskesz.eu/wp-content/uploads/products/original/2303.jpg</t>
  </si>
  <si>
    <t>2305</t>
  </si>
  <si>
    <t>Skittles Tubo</t>
  </si>
  <si>
    <t>'5412865023059</t>
  </si>
  <si>
    <t>http://www.paskesz.eu/wp-content/uploads/products/original/2305.jpg</t>
  </si>
  <si>
    <t>2307</t>
  </si>
  <si>
    <t>Skittles Berry Bags 152 gr.</t>
  </si>
  <si>
    <t>152</t>
  </si>
  <si>
    <t>'5412865023073</t>
  </si>
  <si>
    <t>http://www.paskesz.eu/wp-content/uploads/products/original/2307.jpg</t>
  </si>
  <si>
    <t>2309</t>
  </si>
  <si>
    <t>Skittles Fruits Bags 152 gr.</t>
  </si>
  <si>
    <t>'5412865023097</t>
  </si>
  <si>
    <t>http://www.paskesz.eu/wp-content/uploads/products/original/2309.jpg</t>
  </si>
  <si>
    <t>2314</t>
  </si>
  <si>
    <t>Skittles Berry shb.</t>
  </si>
  <si>
    <t>'4009900460187</t>
  </si>
  <si>
    <t>http://www.paskesz.eu/wp-content/uploads/products/original/2314.jpg</t>
  </si>
  <si>
    <t>2319</t>
  </si>
  <si>
    <t>Orbit Forest Fruit SF Sweets</t>
  </si>
  <si>
    <t>77</t>
  </si>
  <si>
    <t>'025675300897</t>
  </si>
  <si>
    <t>http://www.paskesz.eu/wp-content/uploads/products/original/2319-scaled.jpg</t>
  </si>
  <si>
    <t>2320</t>
  </si>
  <si>
    <t>Orbit Mints SF Sweets</t>
  </si>
  <si>
    <t>'5412865023004</t>
  </si>
  <si>
    <t>http://www.paskesz.eu/wp-content/uploads/products/original/2320-scaled.jpg</t>
  </si>
  <si>
    <t>2323</t>
  </si>
  <si>
    <t>Sour Melts Fam Bags</t>
  </si>
  <si>
    <t>'0 25675 12570 4</t>
  </si>
  <si>
    <t>http://www.paskesz.eu/wp-content/uploads/products/original/2323.jpg</t>
  </si>
  <si>
    <t>2324</t>
  </si>
  <si>
    <t>Sour Melts shb.</t>
  </si>
  <si>
    <t>'0 25675 30289 1</t>
  </si>
  <si>
    <t>http://www.paskesz.eu/wp-content/uploads/products/original/2324.jpg</t>
  </si>
  <si>
    <t>2326</t>
  </si>
  <si>
    <t>Ooh Chews Bags</t>
  </si>
  <si>
    <t>113</t>
  </si>
  <si>
    <t>'025675120525</t>
  </si>
  <si>
    <t>http://www.paskesz.eu/wp-content/uploads/products/original/2326.jpg</t>
  </si>
  <si>
    <t>2327</t>
  </si>
  <si>
    <t>Ooh Chews shb.</t>
  </si>
  <si>
    <t>'025675300873</t>
  </si>
  <si>
    <t>http://www.paskesz.eu/wp-content/uploads/products/original/2327.jpg</t>
  </si>
  <si>
    <t>2332</t>
  </si>
  <si>
    <t>Soo Long Taffy Rope Cherry</t>
  </si>
  <si>
    <t>'0 25675 09521 2</t>
  </si>
  <si>
    <t>http://www.paskesz.eu/wp-content/uploads/products/original/2332.jpg</t>
  </si>
  <si>
    <t>2333</t>
  </si>
  <si>
    <t>Soo Long Taffy Rope Raspberry</t>
  </si>
  <si>
    <t>'0 25675 09522 9</t>
  </si>
  <si>
    <t>http://www.paskesz.eu/wp-content/uploads/products/original/2333.jpg</t>
  </si>
  <si>
    <t>2334</t>
  </si>
  <si>
    <t>Soo Long Taffy Rope Strawberry</t>
  </si>
  <si>
    <t>'0 25675 09523 6</t>
  </si>
  <si>
    <t>http://www.paskesz.eu/wp-content/uploads/products/original/2334.jpg</t>
  </si>
  <si>
    <t>2335</t>
  </si>
  <si>
    <t>Soo Long Taffy Rope Mix Triple Fun</t>
  </si>
  <si>
    <t>'0 25675 09524 3</t>
  </si>
  <si>
    <t>http://www.paskesz.eu/wp-content/uploads/products/original/2335.jpg</t>
  </si>
  <si>
    <t>2336</t>
  </si>
  <si>
    <t>Fruzips Fam Bags (12561)</t>
  </si>
  <si>
    <t>255</t>
  </si>
  <si>
    <t>'0 25675 12561 2</t>
  </si>
  <si>
    <t>http://www.paskesz.eu/wp-content/uploads/products/original/2336.jpg</t>
  </si>
  <si>
    <t>2337</t>
  </si>
  <si>
    <t>Fruzips Duo Fam Bags</t>
  </si>
  <si>
    <t>'0 25675 12562 9</t>
  </si>
  <si>
    <t>http://www.paskesz.eu/wp-content/uploads/products/original/2337.jpg</t>
  </si>
  <si>
    <t>2338</t>
  </si>
  <si>
    <t>Fruzips Fun Size Fam Bags</t>
  </si>
  <si>
    <t>'0 25675 12564 3</t>
  </si>
  <si>
    <t>http://www.paskesz.eu/wp-content/uploads/products/original/2338.jpg</t>
  </si>
  <si>
    <t>2340</t>
  </si>
  <si>
    <t>Fruzips Fun Size Blue Raspb. Fam Bags</t>
  </si>
  <si>
    <t>'0 25675 12567 4</t>
  </si>
  <si>
    <t>http://www.paskesz.eu/wp-content/uploads/products/original/2340.jpg</t>
  </si>
  <si>
    <t>2343</t>
  </si>
  <si>
    <t>Fruzips Strwb. Shb.</t>
  </si>
  <si>
    <t>480</t>
  </si>
  <si>
    <t>'0 25675 30297 6</t>
  </si>
  <si>
    <t>http://www.paskesz.eu/wp-content/uploads/products/original/2343.jpg</t>
  </si>
  <si>
    <t>2345</t>
  </si>
  <si>
    <t>Fruzips Duo Cherry/Apple Shb.</t>
  </si>
  <si>
    <t>'0 25675 30293 8</t>
  </si>
  <si>
    <t>http://www.paskesz.eu/wp-content/uploads/products/original/2345.jpg</t>
  </si>
  <si>
    <t>2346</t>
  </si>
  <si>
    <t>Fruzips Duo Strwb/Lemon Shb.</t>
  </si>
  <si>
    <t>'0 25675 30292 1</t>
  </si>
  <si>
    <t>http://www.paskesz.eu/wp-content/uploads/products/original/2346.jpg</t>
  </si>
  <si>
    <t>2347</t>
  </si>
  <si>
    <t>Dazzlers Mixed fruit Fam. Bag</t>
  </si>
  <si>
    <t>4080</t>
  </si>
  <si>
    <t>'0 25675 12459 2</t>
  </si>
  <si>
    <t>http://www.paskesz.eu/wp-content/uploads/products/original/2347.jpg</t>
  </si>
  <si>
    <t>2350</t>
  </si>
  <si>
    <t>Dazzlers Cherry shb.</t>
  </si>
  <si>
    <t>'0 25675 30078 1</t>
  </si>
  <si>
    <t>http://www.paskesz.eu/wp-content/uploads/products/original/2350.jpg</t>
  </si>
  <si>
    <t>Dazzlers Mixed fruit shb.</t>
  </si>
  <si>
    <t>'0 25675 30083 5</t>
  </si>
  <si>
    <t>http://www.paskesz.eu/wp-content/uploads/products/original/2352.jpg</t>
  </si>
  <si>
    <t>2353</t>
  </si>
  <si>
    <t>Dazzlers Strawberry shb.</t>
  </si>
  <si>
    <t>'0 25675 30077 4</t>
  </si>
  <si>
    <t>http://www.paskesz.eu/wp-content/uploads/products/original/2353.jpg</t>
  </si>
  <si>
    <t>2354</t>
  </si>
  <si>
    <t>Dazzlers Raspberry shb.</t>
  </si>
  <si>
    <t>'0 25675 30080 8</t>
  </si>
  <si>
    <t>http://www.paskesz.eu/wp-content/uploads/products/original/2354.jpg</t>
  </si>
  <si>
    <t>2355</t>
  </si>
  <si>
    <t>Sour Mini Belts Bitez Strawberry Bulk</t>
  </si>
  <si>
    <t>'5 412865 023554</t>
  </si>
  <si>
    <t>2356</t>
  </si>
  <si>
    <t>Fiddlestix Strwb. Bites</t>
  </si>
  <si>
    <t>'5412865023561</t>
  </si>
  <si>
    <t>http://www.paskesz.eu/wp-content/uploads/products/original/2356.jpg</t>
  </si>
  <si>
    <t>2357</t>
  </si>
  <si>
    <t>Fiddlestix Fruity Mix Bites</t>
  </si>
  <si>
    <t>'5412865023578</t>
  </si>
  <si>
    <t>http://www.paskesz.eu/wp-content/uploads/products/original/2357.jpg</t>
  </si>
  <si>
    <t>2371</t>
  </si>
  <si>
    <t>Sour Belts Bags Forest Berry Mix</t>
  </si>
  <si>
    <t>'541286502371</t>
  </si>
  <si>
    <t>http://www.paskesz.eu/wp-content/uploads/products/original/2371-scaled.jpg</t>
  </si>
  <si>
    <t>2372</t>
  </si>
  <si>
    <t>Sour Belts Bags Cola</t>
  </si>
  <si>
    <t>'5412865023721</t>
  </si>
  <si>
    <t>http://www.paskesz.eu/wp-content/uploads/products/original/2372.jpg</t>
  </si>
  <si>
    <t>2373</t>
  </si>
  <si>
    <t>Sour Belts Bags Strwb.</t>
  </si>
  <si>
    <t>'025675121034</t>
  </si>
  <si>
    <t>http://www.paskesz.eu/wp-content/uploads/products/original/2373-scaled.jpg</t>
  </si>
  <si>
    <t>2374</t>
  </si>
  <si>
    <t>Sour Belts Bags Apple</t>
  </si>
  <si>
    <t>'025675121058</t>
  </si>
  <si>
    <t>http://www.paskesz.eu/wp-content/uploads/products/original/2374-scaled.jpg</t>
  </si>
  <si>
    <t>2375</t>
  </si>
  <si>
    <t>Sour Belts Bags Raspb.</t>
  </si>
  <si>
    <t>'025675121041</t>
  </si>
  <si>
    <t>http://www.paskesz.eu/wp-content/uploads/products/original/2375-scaled.jpg</t>
  </si>
  <si>
    <t>2376</t>
  </si>
  <si>
    <t>Sour Mini Belts Bitez Strawberry</t>
  </si>
  <si>
    <t>'025675121171</t>
  </si>
  <si>
    <t>http://www.paskesz.eu/wp-content/uploads/products/original/2376.jpg</t>
  </si>
  <si>
    <t>2377</t>
  </si>
  <si>
    <t>Sour Mini Belts Bitez Raspberry</t>
  </si>
  <si>
    <t>'025675121188</t>
  </si>
  <si>
    <t>http://www.paskesz.eu/wp-content/uploads/products/original/2377.jpg</t>
  </si>
  <si>
    <t>2378</t>
  </si>
  <si>
    <t>Lasso Mix 4-Color</t>
  </si>
  <si>
    <t>'025675120129</t>
  </si>
  <si>
    <t>http://www.paskesz.eu/wp-content/uploads/products/original/2378-scaled.jpg</t>
  </si>
  <si>
    <t>2380</t>
  </si>
  <si>
    <t>Lasso Raspberry</t>
  </si>
  <si>
    <t>'025675121089</t>
  </si>
  <si>
    <t>http://www.paskesz.eu/wp-content/uploads/products/original/2380.jpg</t>
  </si>
  <si>
    <t>2381</t>
  </si>
  <si>
    <t>Lasso Strawberry</t>
  </si>
  <si>
    <t>'025675121096</t>
  </si>
  <si>
    <t>http://www.paskesz.eu/wp-content/uploads/products/original/2381-scaled.jpg</t>
  </si>
  <si>
    <t>2384</t>
  </si>
  <si>
    <t>Sour Sticks Cola</t>
  </si>
  <si>
    <t>'025675120068</t>
  </si>
  <si>
    <t>http://www.paskesz.eu/wp-content/uploads/products/original/2384-scaled.jpg</t>
  </si>
  <si>
    <t>2385</t>
  </si>
  <si>
    <t>Sour Sticks Cola shb.</t>
  </si>
  <si>
    <t>'025675301184</t>
  </si>
  <si>
    <t>http://www.paskesz.eu/wp-content/uploads/products/original/2385-scaled.jpg</t>
  </si>
  <si>
    <t>2386</t>
  </si>
  <si>
    <t>4x4 Sour Belts Natural Color</t>
  </si>
  <si>
    <t>'025675121027</t>
  </si>
  <si>
    <t>http://www.paskesz.eu/wp-content/uploads/products/original/2386-scaled.jpg</t>
  </si>
  <si>
    <t>2388</t>
  </si>
  <si>
    <t>Sour Sticks Forest Berry Mix</t>
  </si>
  <si>
    <t>'5412865023882</t>
  </si>
  <si>
    <t>http://www.paskesz.eu/wp-content/uploads/products/original/2388-scaled.jpg</t>
  </si>
  <si>
    <t>2389</t>
  </si>
  <si>
    <t>Sour Sticks Cherry</t>
  </si>
  <si>
    <t>'025675120105</t>
  </si>
  <si>
    <t>http://www.paskesz.eu/wp-content/uploads/products/original/2389-scaled.jpg</t>
  </si>
  <si>
    <t>2390</t>
  </si>
  <si>
    <t>Sour Stix Mix 4-Color</t>
  </si>
  <si>
    <t>'025675120006</t>
  </si>
  <si>
    <t>http://www.paskesz.eu/wp-content/uploads/products/original/2390-scaled.jpg</t>
  </si>
  <si>
    <t>2391</t>
  </si>
  <si>
    <t>Sour Sticks Strawberry</t>
  </si>
  <si>
    <t>'025675120037</t>
  </si>
  <si>
    <t>http://www.paskesz.eu/wp-content/uploads/products/original/2391-scaled.jpg</t>
  </si>
  <si>
    <t>2392</t>
  </si>
  <si>
    <t>Sour Sticks Apple</t>
  </si>
  <si>
    <t>'025675120044</t>
  </si>
  <si>
    <t>http://www.paskesz.eu/wp-content/uploads/products/original/2392-scaled.jpg</t>
  </si>
  <si>
    <t>2393</t>
  </si>
  <si>
    <t>Sour Sticks Raspberry</t>
  </si>
  <si>
    <t>'025675120020</t>
  </si>
  <si>
    <t>http://www.paskesz.eu/wp-content/uploads/products/original/2393-scaled.jpg</t>
  </si>
  <si>
    <t>2394</t>
  </si>
  <si>
    <t>Sour Sticks Pink Lemon</t>
  </si>
  <si>
    <t>'025675120099</t>
  </si>
  <si>
    <t>http://www.paskesz.eu/wp-content/uploads/products/original/2394-scaled.jpg</t>
  </si>
  <si>
    <t>2396</t>
  </si>
  <si>
    <t>Sour Stix Mix 4-Color shb.</t>
  </si>
  <si>
    <t>'025675301092</t>
  </si>
  <si>
    <t>http://www.paskesz.eu/wp-content/uploads/products/original/2396-scaled.jpg</t>
  </si>
  <si>
    <t>2397</t>
  </si>
  <si>
    <t>Sour Sticks Strawberry shb.</t>
  </si>
  <si>
    <t>'025675301108</t>
  </si>
  <si>
    <t>http://www.paskesz.eu/wp-content/uploads/products/original/2397-scaled.jpg</t>
  </si>
  <si>
    <t>2398</t>
  </si>
  <si>
    <t>Sour Sticks Apple shb.</t>
  </si>
  <si>
    <t>'025675301207</t>
  </si>
  <si>
    <t>http://www.paskesz.eu/wp-content/uploads/products/original/2398-scaled.jpg</t>
  </si>
  <si>
    <t>2399</t>
  </si>
  <si>
    <t>Sour Sticks Raspberry shb.</t>
  </si>
  <si>
    <t>'025675301153</t>
  </si>
  <si>
    <t>http://www.paskesz.eu/wp-content/uploads/products/original/2399-scaled.jpg</t>
  </si>
  <si>
    <t>2400</t>
  </si>
  <si>
    <t>Sour Sticks Pink Lemon shb.</t>
  </si>
  <si>
    <t>'025675301269</t>
  </si>
  <si>
    <t>http://www.paskesz.eu/wp-content/uploads/products/original/2400-scaled.jpg</t>
  </si>
  <si>
    <t>2401</t>
  </si>
  <si>
    <t>Sour Sticks Cherry shb.</t>
  </si>
  <si>
    <t>'025675301177</t>
  </si>
  <si>
    <t>http://www.paskesz.eu/wp-content/uploads/products/original/2401-scaled.jpg</t>
  </si>
  <si>
    <t>2402</t>
  </si>
  <si>
    <t>Sour Sticks Forest Berry Mix shb.</t>
  </si>
  <si>
    <t>'5412865024025</t>
  </si>
  <si>
    <t>http://www.paskesz.eu/wp-content/uploads/products/original/2402-scaled.jpg</t>
  </si>
  <si>
    <t>2417</t>
  </si>
  <si>
    <t>Grapefruit  Haribo</t>
  </si>
  <si>
    <t>'042238838161</t>
  </si>
  <si>
    <t>http://www.paskesz.eu/wp-content/uploads/products/original/2417.jpg</t>
  </si>
  <si>
    <t>2418</t>
  </si>
  <si>
    <t>Happy Cherries Haribo</t>
  </si>
  <si>
    <t>'042238830981</t>
  </si>
  <si>
    <t>http://www.paskesz.eu/wp-content/uploads/products/original/2418.jpg</t>
  </si>
  <si>
    <t>2419</t>
  </si>
  <si>
    <t>Cola Bottles Haribo</t>
  </si>
  <si>
    <t>'042238832329</t>
  </si>
  <si>
    <t>http://www.paskesz.eu/wp-content/uploads/products/original/2419.jpg</t>
  </si>
  <si>
    <t>2420</t>
  </si>
  <si>
    <t>Spelly Jellies Haribo</t>
  </si>
  <si>
    <t>'042238836914</t>
  </si>
  <si>
    <t>http://www.paskesz.eu/wp-content/uploads/products/original/2420.jpg</t>
  </si>
  <si>
    <t>2421</t>
  </si>
  <si>
    <t>Wummis Haribo</t>
  </si>
  <si>
    <t>'042238837720</t>
  </si>
  <si>
    <t>http://www.paskesz.eu/wp-content/uploads/products/original/2421.jpg</t>
  </si>
  <si>
    <t>2422</t>
  </si>
  <si>
    <t>Bears Haribo</t>
  </si>
  <si>
    <t>'042238830219</t>
  </si>
  <si>
    <t>http://www.paskesz.eu/wp-content/uploads/products/original/2422.jpg</t>
  </si>
  <si>
    <t>2423</t>
  </si>
  <si>
    <t>Sour Bears Haribo</t>
  </si>
  <si>
    <t>'9002975003780</t>
  </si>
  <si>
    <t>http://www.paskesz.eu/wp-content/uploads/products/original/2423-scaled.jpg</t>
  </si>
  <si>
    <t>2424</t>
  </si>
  <si>
    <t>Mini Frogs Haribo</t>
  </si>
  <si>
    <t>'042238832657</t>
  </si>
  <si>
    <t>http://www.paskesz.eu/wp-content/uploads/products/original/2424.jpg</t>
  </si>
  <si>
    <t>2426</t>
  </si>
  <si>
    <t>Peaches Haribo</t>
  </si>
  <si>
    <t>'042238830721</t>
  </si>
  <si>
    <t>http://www.paskesz.eu/wp-content/uploads/products/original/2426.jpg</t>
  </si>
  <si>
    <t>2427</t>
  </si>
  <si>
    <t>Sour Worms Haribo</t>
  </si>
  <si>
    <t>'9002975377560</t>
  </si>
  <si>
    <t>http://www.paskesz.eu/wp-content/uploads/products/original/2427.jpeg</t>
  </si>
  <si>
    <t>2428</t>
  </si>
  <si>
    <t>Tagada Haribo</t>
  </si>
  <si>
    <t>120</t>
  </si>
  <si>
    <t>'9 002975 405768</t>
  </si>
  <si>
    <t>http://www.paskesz.eu/wp-content/uploads/products/original/2428.jpg</t>
  </si>
  <si>
    <t>2435</t>
  </si>
  <si>
    <t>Fruit Snack Very Berry Fun Size</t>
  </si>
  <si>
    <t>11</t>
  </si>
  <si>
    <t>'0 25675 12209</t>
  </si>
  <si>
    <t>http://www.paskesz.eu/wp-content/uploads/products/original/2435.jpg</t>
  </si>
  <si>
    <t>2438</t>
  </si>
  <si>
    <t>Fruit Snack Fruit Medley Fun Size</t>
  </si>
  <si>
    <t>'0 25675 12208 6</t>
  </si>
  <si>
    <t>http://www.paskesz.eu/wp-content/uploads/products/original/2438.jpg</t>
  </si>
  <si>
    <t>2440</t>
  </si>
  <si>
    <t>Fruit Snack Fruit Medley Bag</t>
  </si>
  <si>
    <t>'025675122154</t>
  </si>
  <si>
    <t>http://www.paskesz.eu/wp-content/uploads/products/original/2440.jpg</t>
  </si>
  <si>
    <t>2441</t>
  </si>
  <si>
    <t>Fruit Snack Very Berry Bag</t>
  </si>
  <si>
    <t>'025675122208</t>
  </si>
  <si>
    <t>http://www.paskesz.eu/wp-content/uploads/products/original/2441.jpg</t>
  </si>
  <si>
    <t>2442</t>
  </si>
  <si>
    <t>Fruit Snack Wild Strwb. Bag</t>
  </si>
  <si>
    <t>'025675122253</t>
  </si>
  <si>
    <t>http://www.paskesz.eu/wp-content/uploads/products/original/2442.jpg</t>
  </si>
  <si>
    <t>2443</t>
  </si>
  <si>
    <t>Fruit Snack Tropical Bag</t>
  </si>
  <si>
    <t>'0 25675 12218 5</t>
  </si>
  <si>
    <t>http://www.paskesz.eu/wp-content/uploads/products/original/2443.jpg</t>
  </si>
  <si>
    <t>2446</t>
  </si>
  <si>
    <t>Fruit Snack Fruit Medley 8 pack</t>
  </si>
  <si>
    <t>'025675125308</t>
  </si>
  <si>
    <t>http://www.paskesz.eu/wp-content/uploads/products/original/2446.jpg</t>
  </si>
  <si>
    <t>2447</t>
  </si>
  <si>
    <t>Fruit Snack Very Berry 8 pack</t>
  </si>
  <si>
    <t>'025675125353</t>
  </si>
  <si>
    <t>http://www.paskesz.eu/wp-content/uploads/products/original/2447.jpg</t>
  </si>
  <si>
    <t>2448</t>
  </si>
  <si>
    <t>Fruit Snack Wild Strwb.8 pack</t>
  </si>
  <si>
    <t>'025675125407</t>
  </si>
  <si>
    <t>http://www.paskesz.eu/wp-content/uploads/products/original/2448.jpg</t>
  </si>
  <si>
    <t>2449</t>
  </si>
  <si>
    <t>Fruit Snack Tropical 8 pack</t>
  </si>
  <si>
    <t>'0 25675 12533 9</t>
  </si>
  <si>
    <t>http://www.paskesz.eu/wp-content/uploads/products/original/2449.jpg</t>
  </si>
  <si>
    <t>2452</t>
  </si>
  <si>
    <t>Fruit Flute Strwb. Shb (12532)</t>
  </si>
  <si>
    <t>'0 25675 12532 2</t>
  </si>
  <si>
    <t>http://www.paskesz.eu/wp-content/uploads/products/original/2452.jpg</t>
  </si>
  <si>
    <t>2453</t>
  </si>
  <si>
    <t>Fruit Flute Raspb. Shb (12534)</t>
  </si>
  <si>
    <t>'0 25675 12534 6</t>
  </si>
  <si>
    <t>http://www.paskesz.eu/wp-content/uploads/products/original/2453.jpg</t>
  </si>
  <si>
    <t>2454</t>
  </si>
  <si>
    <t>Fruit Flute Mango Shb (12536)</t>
  </si>
  <si>
    <t>'0 25675 12536 0</t>
  </si>
  <si>
    <t>http://www.paskesz.eu/wp-content/uploads/products/original/2454.jpg</t>
  </si>
  <si>
    <t>2465</t>
  </si>
  <si>
    <t>Fruit Reels Fruit Blast</t>
  </si>
  <si>
    <t>'0 25675 12543 8</t>
  </si>
  <si>
    <t>http://www.paskesz.eu/wp-content/uploads/products/original/2465-scaled.jpg</t>
  </si>
  <si>
    <t>2466</t>
  </si>
  <si>
    <t>Fruit Reels Berry</t>
  </si>
  <si>
    <t>'0 25675 12541 4</t>
  </si>
  <si>
    <t>http://www.paskesz.eu/wp-content/uploads/products/original/2466.jpg</t>
  </si>
  <si>
    <t>2467</t>
  </si>
  <si>
    <t>Fruit Reels Strawberry</t>
  </si>
  <si>
    <t>'0 25675 12544 5</t>
  </si>
  <si>
    <t>http://www.paskesz.eu/wp-content/uploads/products/original/2467.jpg</t>
  </si>
  <si>
    <t>2468</t>
  </si>
  <si>
    <t>Fruit Reels Raspberry</t>
  </si>
  <si>
    <t>'0 25675 12542 1</t>
  </si>
  <si>
    <t>http://www.paskesz.eu/wp-content/uploads/products/original/2468.jpg</t>
  </si>
  <si>
    <t>2475</t>
  </si>
  <si>
    <t>Pez Blister - Mars Mission 1 + 3</t>
  </si>
  <si>
    <t>'5412865020461</t>
  </si>
  <si>
    <t>http://www.paskesz.eu/wp-content/uploads/products/original/2475.jpg</t>
  </si>
  <si>
    <t>2476</t>
  </si>
  <si>
    <t>Pez Blister - Gabby's Dollhouse 1 + 3</t>
  </si>
  <si>
    <t>http://www.paskesz.eu/wp-content/uploads/products/original/2476.jpg</t>
  </si>
  <si>
    <t>2477</t>
  </si>
  <si>
    <t>Pez Blister - My Little Pony 1+3</t>
  </si>
  <si>
    <t>http://www.paskesz.eu/wp-content/uploads/products/original/2477.jpg</t>
  </si>
  <si>
    <t>2478</t>
  </si>
  <si>
    <t>Pez Blister - Playmobil 1 + 3</t>
  </si>
  <si>
    <t>http://www.paskesz.eu/wp-content/uploads/products/original/2478-scaled.jpg</t>
  </si>
  <si>
    <t>2483</t>
  </si>
  <si>
    <t>Pez Blister - Lion King 1+3</t>
  </si>
  <si>
    <t>http://www.paskesz.eu/wp-content/uploads/products/original/2483.jpg</t>
  </si>
  <si>
    <t>2484</t>
  </si>
  <si>
    <t>Pez Blister - Hello Kitty 1+3</t>
  </si>
  <si>
    <t>http://www.paskesz.eu/wp-content/uploads/products/original/2484.jpg</t>
  </si>
  <si>
    <t>2485</t>
  </si>
  <si>
    <t>Pez Blister - Asterix 1+3</t>
  </si>
  <si>
    <t>http://www.paskesz.eu/wp-content/uploads/products/original/2485.jpg</t>
  </si>
  <si>
    <t>2491</t>
  </si>
  <si>
    <t>Pez Blister - Mojis 1+3</t>
  </si>
  <si>
    <t>http://www.paskesz.eu/wp-content/uploads/products/original/2491.jpg</t>
  </si>
  <si>
    <t>2497</t>
  </si>
  <si>
    <t>Pez Blister - Mickey &amp; Friends 1+3</t>
  </si>
  <si>
    <t>http://www.paskesz.eu/wp-content/uploads/products/original/2497.jpg</t>
  </si>
  <si>
    <t>2507</t>
  </si>
  <si>
    <t>Pez Blister - Smurfs 1+3</t>
  </si>
  <si>
    <t>http://www.paskesz.eu/wp-content/uploads/products/original/2507-scaled.jpg</t>
  </si>
  <si>
    <t>2509</t>
  </si>
  <si>
    <t>Pez Blister - Paw Patrol 1+3</t>
  </si>
  <si>
    <t>http://www.paskesz.eu/wp-content/uploads/products/original/2509.jpg</t>
  </si>
  <si>
    <t>2517</t>
  </si>
  <si>
    <t>Pez Blister - Pokemon 1+3</t>
  </si>
  <si>
    <t>http://www.paskesz.eu/wp-content/uploads/products/original/2517.jpg</t>
  </si>
  <si>
    <t>2524</t>
  </si>
  <si>
    <t>Pez Blister - Dreidel 1+3</t>
  </si>
  <si>
    <t>http://www.paskesz.eu/wp-content/uploads/products/original/2524.jpg</t>
  </si>
  <si>
    <t>2922</t>
  </si>
  <si>
    <t>Gummi Magic Worms KFP</t>
  </si>
  <si>
    <t>'025675845688</t>
  </si>
  <si>
    <t>http://www.paskesz.eu/wp-content/uploads/products/original/2922.jpg</t>
  </si>
  <si>
    <t>2930</t>
  </si>
  <si>
    <t>Jelly Fish Bulk KFP</t>
  </si>
  <si>
    <t>2933</t>
  </si>
  <si>
    <t>Jelly Bears Bulk KFP</t>
  </si>
  <si>
    <t>2934</t>
  </si>
  <si>
    <t>Jelly Filled Hearts Bulk KFP</t>
  </si>
  <si>
    <t>6000</t>
  </si>
  <si>
    <t>2936</t>
  </si>
  <si>
    <t>Cherry Sours Bulk KFP</t>
  </si>
  <si>
    <t>2938</t>
  </si>
  <si>
    <t>Rainbow Ball Pops Bulk KFP</t>
  </si>
  <si>
    <t>10000</t>
  </si>
  <si>
    <t>2948</t>
  </si>
  <si>
    <t>Rainbow Ball Pops 85gr KFP</t>
  </si>
  <si>
    <t>'5412865029488</t>
  </si>
  <si>
    <t>http://www.paskesz.eu/wp-content/uploads/products/original/2948.jpg</t>
  </si>
  <si>
    <t>2955</t>
  </si>
  <si>
    <t>Jelly Beans Bulk KFP</t>
  </si>
  <si>
    <t>2957</t>
  </si>
  <si>
    <t>Fruit Taffeez 85gr KFP</t>
  </si>
  <si>
    <t>'5 412865029570</t>
  </si>
  <si>
    <t>http://www.paskesz.eu/wp-content/uploads/products/original/2957-scaled.jpg</t>
  </si>
  <si>
    <t>2958</t>
  </si>
  <si>
    <t>Fruit Taffizz Bulk KFP</t>
  </si>
  <si>
    <t>2959</t>
  </si>
  <si>
    <t>Sour Fruit Taffeez 85gr KFP</t>
  </si>
  <si>
    <t>'5 41286502959 4</t>
  </si>
  <si>
    <t>http://www.paskesz.eu/wp-content/uploads/products/original/2959-scaled.jpg</t>
  </si>
  <si>
    <t>2960</t>
  </si>
  <si>
    <t>Sour Fruit Taffizz Bulk KFP</t>
  </si>
  <si>
    <t>2962</t>
  </si>
  <si>
    <t>Sour Jelly Worms Bulk KFP</t>
  </si>
  <si>
    <t>2964</t>
  </si>
  <si>
    <t>Sour Gummy Drops Bulk KFP</t>
  </si>
  <si>
    <t>2975</t>
  </si>
  <si>
    <t>Fruit Jelleez 12 oz</t>
  </si>
  <si>
    <t>'5 412865 029754</t>
  </si>
  <si>
    <t>http://www.paskesz.eu/wp-content/uploads/products/original/2975.jpg</t>
  </si>
  <si>
    <t>3012</t>
  </si>
  <si>
    <t>Coins Loose Tube Parve Silver</t>
  </si>
  <si>
    <t>70</t>
  </si>
  <si>
    <t>'025675350588</t>
  </si>
  <si>
    <t>http://www.paskesz.eu/wp-content/uploads/products/original/3012.jpg</t>
  </si>
  <si>
    <t>3021</t>
  </si>
  <si>
    <t>Super Draidel</t>
  </si>
  <si>
    <t>46</t>
  </si>
  <si>
    <t>'0 25675 75008 1</t>
  </si>
  <si>
    <t>http://www.paskesz.eu/wp-content/uploads/products/original/3021.jpg</t>
  </si>
  <si>
    <t>3023</t>
  </si>
  <si>
    <t>Square filled draidel</t>
  </si>
  <si>
    <t>'0 25675 75012 8</t>
  </si>
  <si>
    <t>http://www.paskesz.eu/wp-content/uploads/products/original/3023.jpg</t>
  </si>
  <si>
    <t>3024</t>
  </si>
  <si>
    <t>Treasure Chests Parve Silver</t>
  </si>
  <si>
    <t>'025675750463</t>
  </si>
  <si>
    <t>http://www.paskesz.eu/wp-content/uploads/products/original/3024.jpg</t>
  </si>
  <si>
    <t>3028</t>
  </si>
  <si>
    <t>Dreidel oodles Mixed Shb 16gr</t>
  </si>
  <si>
    <t>'025675751156</t>
  </si>
  <si>
    <t>http://www.paskesz.eu/wp-content/uploads/products/original/3028.jpg</t>
  </si>
  <si>
    <t>3029</t>
  </si>
  <si>
    <t>Dreidel Oodles Assrtd Mixed Fam. Bag</t>
  </si>
  <si>
    <t>'025675751255</t>
  </si>
  <si>
    <t>http://www.paskesz.eu/wp-content/uploads/products/original/3029.jpg</t>
  </si>
  <si>
    <t>3030</t>
  </si>
  <si>
    <t>Dreidel Oodles Raspberry Shb 16gr</t>
  </si>
  <si>
    <t>'0 25675 75116 3</t>
  </si>
  <si>
    <t>http://www.paskesz.eu/wp-content/uploads/products/original/3030.jpg</t>
  </si>
  <si>
    <t>3031</t>
  </si>
  <si>
    <t>Dreidel Oodles Raspberry Fam. Bag</t>
  </si>
  <si>
    <t>192</t>
  </si>
  <si>
    <t>'0 25675 75126 2</t>
  </si>
  <si>
    <t>http://www.paskesz.eu/wp-content/uploads/products/original/3031.jpg</t>
  </si>
  <si>
    <t>3032</t>
  </si>
  <si>
    <t>Dreidel Candy Watches Fam Pack</t>
  </si>
  <si>
    <t>4032</t>
  </si>
  <si>
    <t>'0 25675 75035 7</t>
  </si>
  <si>
    <t>http://www.paskesz.eu/wp-content/uploads/products/original/3032.jpg</t>
  </si>
  <si>
    <t>3033</t>
  </si>
  <si>
    <t>Dreidel Puzzle Fam Pack</t>
  </si>
  <si>
    <t>2640</t>
  </si>
  <si>
    <t>'0 25675 75036 4</t>
  </si>
  <si>
    <t>http://www.paskesz.eu/wp-content/uploads/products/original/3033.jpg</t>
  </si>
  <si>
    <t>3035</t>
  </si>
  <si>
    <t>Dreidel Spin Pops Shb 13gr</t>
  </si>
  <si>
    <t>'0 25675 75028 9</t>
  </si>
  <si>
    <t>http://www.paskesz.eu/wp-content/uploads/products/original/3035.jpg</t>
  </si>
  <si>
    <t>3036</t>
  </si>
  <si>
    <t>Dreidel Spin Pops Fam. Bag</t>
  </si>
  <si>
    <t>'0 25675 75026 5</t>
  </si>
  <si>
    <t>http://www.paskesz.eu/wp-content/uploads/products/original/3036.jpg</t>
  </si>
  <si>
    <t>3037</t>
  </si>
  <si>
    <t>Chanukah Bitz Fam. Pack</t>
  </si>
  <si>
    <t>5184</t>
  </si>
  <si>
    <t>'0 25675 75038 8</t>
  </si>
  <si>
    <t>http://www.paskesz.eu/wp-content/uploads/products/original/3037.jpg</t>
  </si>
  <si>
    <t>3038</t>
  </si>
  <si>
    <t>Dreidel Twisty Pops Rainbow</t>
  </si>
  <si>
    <t>'0 25675 75021 0</t>
  </si>
  <si>
    <t>http://www.paskesz.eu/wp-content/uploads/products/original/3038.jpg</t>
  </si>
  <si>
    <t>3039</t>
  </si>
  <si>
    <t>Dreidel Twisty Pops Assorted</t>
  </si>
  <si>
    <t>'0 25675 75023 4</t>
  </si>
  <si>
    <t>http://www.paskesz.eu/wp-content/uploads/products/original/3039.jpg</t>
  </si>
  <si>
    <t>3040</t>
  </si>
  <si>
    <t>Parasol Shb</t>
  </si>
  <si>
    <t>'025675303232</t>
  </si>
  <si>
    <t>http://www.paskesz.eu/wp-content/uploads/products/original/3040-scaled.jpg</t>
  </si>
  <si>
    <t>3046</t>
  </si>
  <si>
    <t>Dunkees Creamy Dip (3088)</t>
  </si>
  <si>
    <t>52</t>
  </si>
  <si>
    <t>'0 25675030886</t>
  </si>
  <si>
    <t>http://www.paskesz.eu/wp-content/uploads/products/original/3046.jpg</t>
  </si>
  <si>
    <t>3047</t>
  </si>
  <si>
    <t>Dunkees Creamy Dip Trip Pack (1095)</t>
  </si>
  <si>
    <t>'025675010956</t>
  </si>
  <si>
    <t>http://www.paskesz.eu/wp-content/uploads/products/original/3047-scaled.jpg</t>
  </si>
  <si>
    <t>3068</t>
  </si>
  <si>
    <t>Chocolate Mint Thins</t>
  </si>
  <si>
    <t>135</t>
  </si>
  <si>
    <t>'0 25675 50202 4</t>
  </si>
  <si>
    <t>http://www.paskesz.eu/wp-content/uploads/products/original/3068.jpg</t>
  </si>
  <si>
    <t>3080</t>
  </si>
  <si>
    <t>Choco Munch Parve</t>
  </si>
  <si>
    <t>'0 25675 30013 2</t>
  </si>
  <si>
    <t>http://www.paskesz.eu/wp-content/uploads/products/original/3080.jpg</t>
  </si>
  <si>
    <t>3081</t>
  </si>
  <si>
    <t>Chocoloco Parve</t>
  </si>
  <si>
    <t>'0 25675 30014 9</t>
  </si>
  <si>
    <t>http://www.paskesz.eu/wp-content/uploads/products/original/3081.jpg</t>
  </si>
  <si>
    <t>3084</t>
  </si>
  <si>
    <t>Whip.de.do</t>
  </si>
  <si>
    <t>47</t>
  </si>
  <si>
    <t>'025675300088</t>
  </si>
  <si>
    <t>http://www.paskesz.eu/wp-content/uploads/products/original/3084.jpg</t>
  </si>
  <si>
    <t>3087</t>
  </si>
  <si>
    <t>Milk Munch</t>
  </si>
  <si>
    <t>'025675300101</t>
  </si>
  <si>
    <t>http://www.paskesz.eu/wp-content/uploads/products/original/3087.jpg</t>
  </si>
  <si>
    <t>3091</t>
  </si>
  <si>
    <t>Milk Munch mini display</t>
  </si>
  <si>
    <t>57</t>
  </si>
  <si>
    <t>'025675300279</t>
  </si>
  <si>
    <t>http://www.paskesz.eu/wp-content/uploads/products/original/3091.jpg</t>
  </si>
  <si>
    <t>3092</t>
  </si>
  <si>
    <t>Milk Munch Mini Bags</t>
  </si>
  <si>
    <t>'025675125889</t>
  </si>
  <si>
    <t>http://www.paskesz.eu/wp-content/uploads/products/original/3092.jpg</t>
  </si>
  <si>
    <t>3093</t>
  </si>
  <si>
    <t>Encore</t>
  </si>
  <si>
    <t>'025675300118</t>
  </si>
  <si>
    <t>http://www.paskesz.eu/wp-content/uploads/products/original/3093.jpg</t>
  </si>
  <si>
    <t>3096</t>
  </si>
  <si>
    <t>Encore Mini Bags</t>
  </si>
  <si>
    <t>260</t>
  </si>
  <si>
    <t>'025675125827</t>
  </si>
  <si>
    <t>http://www.paskesz.eu/wp-content/uploads/products/original/3096.jpg</t>
  </si>
  <si>
    <t>3099</t>
  </si>
  <si>
    <t>Klik "In" Milk Truffle</t>
  </si>
  <si>
    <t>38</t>
  </si>
  <si>
    <t>'72983980</t>
  </si>
  <si>
    <t>http://www.paskesz.eu/wp-content/uploads/products/original/3099-scaled.jpg</t>
  </si>
  <si>
    <t>3100</t>
  </si>
  <si>
    <t>Klik "In" Milk Cream Filled</t>
  </si>
  <si>
    <t>'72983973</t>
  </si>
  <si>
    <t>http://www.paskesz.eu/wp-content/uploads/products/original/3100.jpg</t>
  </si>
  <si>
    <t>3128</t>
  </si>
  <si>
    <t>Klik La Hit</t>
  </si>
  <si>
    <t>35</t>
  </si>
  <si>
    <t>'013495113735</t>
  </si>
  <si>
    <t>http://www.paskesz.eu/wp-content/uploads/products/original/3128.jpg</t>
  </si>
  <si>
    <t>3135</t>
  </si>
  <si>
    <t>Klik Choco Kid</t>
  </si>
  <si>
    <t>'00838748</t>
  </si>
  <si>
    <t>http://www.paskesz.eu/wp-content/uploads/products/original/3135.jpg</t>
  </si>
  <si>
    <t>3137</t>
  </si>
  <si>
    <t>Klik Mini Choco Kid Family Pack</t>
  </si>
  <si>
    <t>'0 13495 11372 8</t>
  </si>
  <si>
    <t>http://www.paskesz.eu/wp-content/uploads/products/original/3137.jpg</t>
  </si>
  <si>
    <t>3148</t>
  </si>
  <si>
    <t>Nibz Chocolaty KFP</t>
  </si>
  <si>
    <t>'0 25675 88061 0</t>
  </si>
  <si>
    <t>http://www.paskesz.eu/wp-content/uploads/products/original/3148.jpg</t>
  </si>
  <si>
    <t>3149</t>
  </si>
  <si>
    <t>Nibz Fudgy KFP</t>
  </si>
  <si>
    <t>'0 25675 88062 7</t>
  </si>
  <si>
    <t>http://www.paskesz.eu/wp-content/uploads/products/original/3149.jpg</t>
  </si>
  <si>
    <t>3171</t>
  </si>
  <si>
    <t>Super Mints Spearmints Sugarfree</t>
  </si>
  <si>
    <t>'025675300316</t>
  </si>
  <si>
    <t>http://www.paskesz.eu/wp-content/uploads/products/original/3171.jpg</t>
  </si>
  <si>
    <t>3172</t>
  </si>
  <si>
    <t>Super Mints Extra Strong Peppermint SF</t>
  </si>
  <si>
    <t>'025675300330</t>
  </si>
  <si>
    <t>http://www.paskesz.eu/wp-content/uploads/products/original/3172.jpg</t>
  </si>
  <si>
    <t>3206</t>
  </si>
  <si>
    <t>LTD Sugarfree Fruit Mix Candy</t>
  </si>
  <si>
    <t>'0 25675 12173 7</t>
  </si>
  <si>
    <t>http://www.paskesz.eu/wp-content/uploads/products/original/3206.jpg</t>
  </si>
  <si>
    <t>3269</t>
  </si>
  <si>
    <t>Carousel Sour Cotton Candy Cherry/Raspb.</t>
  </si>
  <si>
    <t>'0 25675 30348 5</t>
  </si>
  <si>
    <t>http://www.paskesz.eu/wp-content/uploads/products/original/3269.jpg</t>
  </si>
  <si>
    <t>3271</t>
  </si>
  <si>
    <t>Carousel Cotton Candy  Raspb./Strwb.</t>
  </si>
  <si>
    <t>'0 25675 30345 4</t>
  </si>
  <si>
    <t>http://www.paskesz.eu/wp-content/uploads/products/original/3271.jpg</t>
  </si>
  <si>
    <t>3272</t>
  </si>
  <si>
    <t>Carousel Cherry/Vanilla Trip Pack</t>
  </si>
  <si>
    <t>'0 25675 12556 8</t>
  </si>
  <si>
    <t>http://www.paskesz.eu/wp-content/uploads/products/original/3272.jpg</t>
  </si>
  <si>
    <t>3273</t>
  </si>
  <si>
    <t>Carousel Raspb./Strwb. Trip Pack</t>
  </si>
  <si>
    <t>'0 25675 12555 1</t>
  </si>
  <si>
    <t>http://www.paskesz.eu/wp-content/uploads/products/original/3273.jpg</t>
  </si>
  <si>
    <t>3274</t>
  </si>
  <si>
    <t>Carousel Sour Cherry/Raspb. Trip Pack</t>
  </si>
  <si>
    <t>'0 25675 12549 0</t>
  </si>
  <si>
    <t>http://www.paskesz.eu/wp-content/uploads/products/original/3274.jpg</t>
  </si>
  <si>
    <t>3275</t>
  </si>
  <si>
    <t>Carousel Bucket Cotton Candy Strawberry/Raspb.</t>
  </si>
  <si>
    <t>'0 25675 30340 9</t>
  </si>
  <si>
    <t>http://www.paskesz.eu/wp-content/uploads/products/original/3275.jpg</t>
  </si>
  <si>
    <t>3281</t>
  </si>
  <si>
    <t>Mini Marshmallows Flavored 1oz Display</t>
  </si>
  <si>
    <t>'0 25675 30064 4</t>
  </si>
  <si>
    <t>http://www.paskesz.eu/wp-content/uploads/products/original/3281.jpg</t>
  </si>
  <si>
    <t>3284</t>
  </si>
  <si>
    <t>Mini Marshmallows 1oz Display</t>
  </si>
  <si>
    <t>'025675300613</t>
  </si>
  <si>
    <t>http://www.paskesz.eu/wp-content/uploads/products/original/3284.jpg</t>
  </si>
  <si>
    <t>3285</t>
  </si>
  <si>
    <t>Mini Marshmallows 1 oz</t>
  </si>
  <si>
    <t>http://www.paskesz.eu/wp-content/uploads/products/original/3285.jpg</t>
  </si>
  <si>
    <t>3287</t>
  </si>
  <si>
    <t>Mini Marshmallows Flavored</t>
  </si>
  <si>
    <t>'025675124790</t>
  </si>
  <si>
    <t>http://www.paskesz.eu/wp-content/uploads/products/original/3287.jpg</t>
  </si>
  <si>
    <t>3288</t>
  </si>
  <si>
    <t>Mini Marshmallows</t>
  </si>
  <si>
    <t>'025675124783</t>
  </si>
  <si>
    <t>http://www.paskesz.eu/wp-content/uploads/products/original/3288.jpg</t>
  </si>
  <si>
    <t>3299</t>
  </si>
  <si>
    <t>Marshmallow Fluff</t>
  </si>
  <si>
    <t>'0 25675 70520 3</t>
  </si>
  <si>
    <t>http://www.paskesz.eu/wp-content/uploads/products/original/3299.jpg</t>
  </si>
  <si>
    <t>3509</t>
  </si>
  <si>
    <t>XL Crispini</t>
  </si>
  <si>
    <t>'0 84685 00034 0</t>
  </si>
  <si>
    <t>http://www.paskesz.eu/wp-content/uploads/products/original/3509.jpg</t>
  </si>
  <si>
    <t>3512</t>
  </si>
  <si>
    <t>XL Cornflakes</t>
  </si>
  <si>
    <t>'0084685000630</t>
  </si>
  <si>
    <t>http://www.paskesz.eu/wp-content/uploads/products/original/3512.jpg</t>
  </si>
  <si>
    <t>3550</t>
  </si>
  <si>
    <t>Torino Noir P.(133284)</t>
  </si>
  <si>
    <t>'018176787007</t>
  </si>
  <si>
    <t>http://www.paskesz.eu/wp-content/uploads/products/original/3550.jpg</t>
  </si>
  <si>
    <t>3555</t>
  </si>
  <si>
    <t>Torino Lait M.(133281)</t>
  </si>
  <si>
    <t>'018176785508</t>
  </si>
  <si>
    <t>http://www.paskesz.eu/wp-content/uploads/products/original/3555.jpg</t>
  </si>
  <si>
    <t>3556</t>
  </si>
  <si>
    <t>Torino Blanc (133291)</t>
  </si>
  <si>
    <t>'7 610008040590</t>
  </si>
  <si>
    <t>http://www.paskesz.eu/wp-content/uploads/products/original/3556.jpg</t>
  </si>
  <si>
    <t>3580</t>
  </si>
  <si>
    <t>Milch M.(133272)</t>
  </si>
  <si>
    <t>'018176781005</t>
  </si>
  <si>
    <t>http://www.paskesz.eu/wp-content/uploads/products/original/3580.jpg</t>
  </si>
  <si>
    <t>3585</t>
  </si>
  <si>
    <t>Weisse M.(133278)</t>
  </si>
  <si>
    <t>'018176784105</t>
  </si>
  <si>
    <t>http://www.paskesz.eu/wp-content/uploads/products/original/3585.jpg</t>
  </si>
  <si>
    <t>3600</t>
  </si>
  <si>
    <t>Ragusa Classique M.(132948)</t>
  </si>
  <si>
    <t>'7 610008056874</t>
  </si>
  <si>
    <t>http://www.paskesz.eu/wp-content/uploads/products/original/3600.jpg</t>
  </si>
  <si>
    <t>3601</t>
  </si>
  <si>
    <t>Ragusa Noir P.(132952)</t>
  </si>
  <si>
    <t>'7610008056959</t>
  </si>
  <si>
    <t>http://www.paskesz.eu/wp-content/uploads/products/original/3601.jpg</t>
  </si>
  <si>
    <t>3609</t>
  </si>
  <si>
    <t>Torino Fingers 5 pc (133344)</t>
  </si>
  <si>
    <t>23</t>
  </si>
  <si>
    <t>'018176784907</t>
  </si>
  <si>
    <t>http://www.paskesz.eu/wp-content/uploads/products/original/3609.jpg</t>
  </si>
  <si>
    <t>3610</t>
  </si>
  <si>
    <t>Torino Fingers Parve 5 pc (133350)</t>
  </si>
  <si>
    <t>'7610008010920</t>
  </si>
  <si>
    <t>http://www.paskesz.eu/wp-content/uploads/products/original/3610.jpg</t>
  </si>
  <si>
    <t>3613</t>
  </si>
  <si>
    <t>Torino Tentation P.(133369)</t>
  </si>
  <si>
    <t>9</t>
  </si>
  <si>
    <t>189</t>
  </si>
  <si>
    <t>'7 610008 046493</t>
  </si>
  <si>
    <t>http://www.paskesz.eu/wp-content/uploads/products/original/3613.jpg</t>
  </si>
  <si>
    <t>3614</t>
  </si>
  <si>
    <t>Torino Tentation M.(133365)</t>
  </si>
  <si>
    <t>'7610008046479</t>
  </si>
  <si>
    <t>http://www.paskesz.eu/wp-content/uploads/products/original/3614.jpg</t>
  </si>
  <si>
    <t>3620</t>
  </si>
  <si>
    <t>Torino Cadeau Noir P. (134131)</t>
  </si>
  <si>
    <t>320</t>
  </si>
  <si>
    <t>'7 610008 076056</t>
  </si>
  <si>
    <t>http://www.paskesz.eu/wp-content/uploads/products/original/3620.jpg</t>
  </si>
  <si>
    <t>3621</t>
  </si>
  <si>
    <t>Torino Cadeau Lait M. (133809)</t>
  </si>
  <si>
    <t>'7610008071006</t>
  </si>
  <si>
    <t>http://www.paskesz.eu/wp-content/uploads/products/original/3621.jpg</t>
  </si>
  <si>
    <t>3622</t>
  </si>
  <si>
    <t>Ragusa Cadeau Classique (133099)</t>
  </si>
  <si>
    <t>400</t>
  </si>
  <si>
    <t>'7 610008 059981</t>
  </si>
  <si>
    <t>http://www.paskesz.eu/wp-content/uploads/products/original/3622.jpg</t>
  </si>
  <si>
    <t>3636</t>
  </si>
  <si>
    <t>Torino Tentation M. 1Kg (133307)</t>
  </si>
  <si>
    <t>'7 610008046516</t>
  </si>
  <si>
    <t>http://www.paskesz.eu/wp-content/uploads/products/original/3636.jpg</t>
  </si>
  <si>
    <t>3700</t>
  </si>
  <si>
    <t>Nougat Mixed Flavors Box</t>
  </si>
  <si>
    <t>'5 412865 037001</t>
  </si>
  <si>
    <t>http://www.paskesz.eu/wp-content/uploads/products/original/3700-scaled.jpg</t>
  </si>
  <si>
    <t>3701</t>
  </si>
  <si>
    <t>Nougat Almond Box</t>
  </si>
  <si>
    <t>'5 412865 037018</t>
  </si>
  <si>
    <t>http://www.paskesz.eu/wp-content/uploads/products/original/3701-scaled.jpg</t>
  </si>
  <si>
    <t>3704</t>
  </si>
  <si>
    <t>Nougat Bar Almond 45gr.</t>
  </si>
  <si>
    <t>'5 412865 037049</t>
  </si>
  <si>
    <t>http://www.paskesz.eu/wp-content/uploads/products/original/3704.jpg</t>
  </si>
  <si>
    <t>3706</t>
  </si>
  <si>
    <t>Nougat Bar Vanilla/Choc. 45gr.</t>
  </si>
  <si>
    <t>'5 412865 037063</t>
  </si>
  <si>
    <t>http://www.paskesz.eu/wp-content/uploads/products/original/3706.jpg</t>
  </si>
  <si>
    <t>3917</t>
  </si>
  <si>
    <t>Bulk Sesame Candy</t>
  </si>
  <si>
    <t>http://www.paskesz.eu/wp-content/uploads/products/original/3917_1.jpg</t>
  </si>
  <si>
    <t>3918</t>
  </si>
  <si>
    <t>Bulk Coffee Candy (15233)</t>
  </si>
  <si>
    <t>'0 256751 52335</t>
  </si>
  <si>
    <t>http://www.paskesz.eu/wp-content/uploads/products/original/3918_1.jpg</t>
  </si>
  <si>
    <t>3922</t>
  </si>
  <si>
    <t>Bulk Sour Balls</t>
  </si>
  <si>
    <t>'10025675151649</t>
  </si>
  <si>
    <t>http://www.paskesz.eu/wp-content/uploads/other/15164-sour-balls.jpg</t>
  </si>
  <si>
    <t>3923</t>
  </si>
  <si>
    <t>Bulk Meltaway Mints</t>
  </si>
  <si>
    <t>http://www.paskesz.eu/wp-content/uploads/other/15200.jpg</t>
  </si>
  <si>
    <t>3924</t>
  </si>
  <si>
    <t>Bulk Honey Candy (15228)</t>
  </si>
  <si>
    <t>'0 256751 52281</t>
  </si>
  <si>
    <t>http://www.paskesz.eu/wp-content/uploads/products/original/3924_1.jpg</t>
  </si>
  <si>
    <t>3930</t>
  </si>
  <si>
    <t>Bulk Fizz Pops</t>
  </si>
  <si>
    <t>3931</t>
  </si>
  <si>
    <t>Bulk Fizzers</t>
  </si>
  <si>
    <t>http://www.paskesz.eu/wp-content/uploads/products/original/3931.jpg</t>
  </si>
  <si>
    <t>3932</t>
  </si>
  <si>
    <t>Bulk Money Rolls</t>
  </si>
  <si>
    <t>http://www.paskesz.eu/wp-content/uploads/products/original/3932.jpg</t>
  </si>
  <si>
    <t>3933</t>
  </si>
  <si>
    <t>Bulk Sour Fizzers</t>
  </si>
  <si>
    <t>3951</t>
  </si>
  <si>
    <t>Bulk Colored Sprinkles</t>
  </si>
  <si>
    <t>http://www.paskesz.eu/wp-content/uploads/products/original/3951_1.jpg</t>
  </si>
  <si>
    <t>4120</t>
  </si>
  <si>
    <t>Hubba Bubba Mega Long Fancy Fruit</t>
  </si>
  <si>
    <t>56</t>
  </si>
  <si>
    <t>'5412865041206</t>
  </si>
  <si>
    <t>http://www.paskesz.eu/wp-content/uploads/products/original/4120.jpg</t>
  </si>
  <si>
    <t>4121</t>
  </si>
  <si>
    <t>Hubba Bubba Mega Long Triple Mix</t>
  </si>
  <si>
    <t>'5412865041213</t>
  </si>
  <si>
    <t>http://www.paskesz.eu/wp-content/uploads/products/original/4121.jpg</t>
  </si>
  <si>
    <t>4123</t>
  </si>
  <si>
    <t>Hubba Bubba Sticks Original</t>
  </si>
  <si>
    <t>'42123866</t>
  </si>
  <si>
    <t>http://www.paskesz.eu/wp-content/uploads/products/original/4123.jpg</t>
  </si>
  <si>
    <t>4124</t>
  </si>
  <si>
    <t>Hubba Bubba Sticks Strawberry</t>
  </si>
  <si>
    <t>'40099132</t>
  </si>
  <si>
    <t>http://www.paskesz.eu/wp-content/uploads/products/original/4124.jpg</t>
  </si>
  <si>
    <t>4126</t>
  </si>
  <si>
    <t>Orbit Watermelon SF Tubo</t>
  </si>
  <si>
    <t>64</t>
  </si>
  <si>
    <t>'5412865 041268</t>
  </si>
  <si>
    <t>http://www.paskesz.eu/wp-content/uploads/products/original/4126.jpg</t>
  </si>
  <si>
    <t>4127</t>
  </si>
  <si>
    <t>Orbit Strawberry (46) SF Tubo</t>
  </si>
  <si>
    <t>'5412865041275</t>
  </si>
  <si>
    <t>http://www.paskesz.eu/wp-content/uploads/products/original/4127.jpg</t>
  </si>
  <si>
    <t>4128</t>
  </si>
  <si>
    <t>Orbit Peppermint (46) SF Tubo</t>
  </si>
  <si>
    <t>'5 412865 041282</t>
  </si>
  <si>
    <t>http://www.paskesz.eu/wp-content/uploads/products/original/4128-scaled.jpg</t>
  </si>
  <si>
    <t>4129</t>
  </si>
  <si>
    <t>Orbit Spearmint (46) SF Tubo</t>
  </si>
  <si>
    <t>'5412865 041299</t>
  </si>
  <si>
    <t>http://www.paskesz.eu/wp-content/uploads/products/original/4129-scaled.jpg</t>
  </si>
  <si>
    <t>4130</t>
  </si>
  <si>
    <t>Orbit White Classic (46) SF Tubo</t>
  </si>
  <si>
    <t>'5412865041305</t>
  </si>
  <si>
    <t>http://www.paskesz.eu/wp-content/uploads/products/original/4130.jpg</t>
  </si>
  <si>
    <t>4131</t>
  </si>
  <si>
    <t>Orbit  White Fruit (46) SF Tubo</t>
  </si>
  <si>
    <t>'5412865041312</t>
  </si>
  <si>
    <t>http://www.paskesz.eu/wp-content/uploads/products/original/4131-scaled.jpg</t>
  </si>
  <si>
    <t>4132</t>
  </si>
  <si>
    <t>Orbit Bubblemint (46) SF Tubo</t>
  </si>
  <si>
    <t>'5412865041329</t>
  </si>
  <si>
    <t>http://www.paskesz.eu/wp-content/uploads/products/original/4132-scaled.jpg</t>
  </si>
  <si>
    <t>4133</t>
  </si>
  <si>
    <t>Orbit Blueberry (46) SF Tubo</t>
  </si>
  <si>
    <t>'5412865041336</t>
  </si>
  <si>
    <t>http://www.paskesz.eu/wp-content/uploads/products/original/4133-scaled.jpg</t>
  </si>
  <si>
    <t>4135</t>
  </si>
  <si>
    <t>Orbit Peppermint (60) SF Tubo</t>
  </si>
  <si>
    <t>84</t>
  </si>
  <si>
    <t>'5412865041350</t>
  </si>
  <si>
    <t>http://www.paskesz.eu/wp-content/uploads/products/original/4135.jpg</t>
  </si>
  <si>
    <t>4137</t>
  </si>
  <si>
    <t>Orbit Spearmint (60) SF Tubo</t>
  </si>
  <si>
    <t>'5412865041374</t>
  </si>
  <si>
    <t>http://www.paskesz.eu/wp-content/uploads/products/original/4137.jpg</t>
  </si>
  <si>
    <t>4139</t>
  </si>
  <si>
    <t>Orbit Refreshers Tropical Jar SF Cubes</t>
  </si>
  <si>
    <t>67</t>
  </si>
  <si>
    <t>'5 412865 041398</t>
  </si>
  <si>
    <t>http://www.paskesz.eu/wp-content/uploads/products/original/4139.jpg</t>
  </si>
  <si>
    <t>4143</t>
  </si>
  <si>
    <t>Orbit Refreshers Lemon strawberry Jar SF Cubes</t>
  </si>
  <si>
    <t>'5 412865 041435</t>
  </si>
  <si>
    <t>http://www.paskesz.eu/wp-content/uploads/products/original/4143.jpg</t>
  </si>
  <si>
    <t>4144</t>
  </si>
  <si>
    <t>Orbit Refreshers Watermelon Raspberry Jar SF Cubes</t>
  </si>
  <si>
    <t>'025675251779</t>
  </si>
  <si>
    <t>http://www.paskesz.eu/wp-content/uploads/products/original/4144.jpg</t>
  </si>
  <si>
    <t>4201</t>
  </si>
  <si>
    <t>Orbit Sticks Spearmint SF</t>
  </si>
  <si>
    <t>'5017 3822</t>
  </si>
  <si>
    <t>http://www.paskesz.eu/wp-content/uploads/products/original/4201.jpg</t>
  </si>
  <si>
    <t>4202</t>
  </si>
  <si>
    <t>Orbit Sticks Peppermint SF</t>
  </si>
  <si>
    <t>'5017 3204</t>
  </si>
  <si>
    <t>http://www.paskesz.eu/wp-content/uploads/products/original/4202.jpg</t>
  </si>
  <si>
    <t>4203</t>
  </si>
  <si>
    <t>Orbit Sticks Blueberry SF</t>
  </si>
  <si>
    <t>'4212 3880</t>
  </si>
  <si>
    <t>http://www.paskesz.eu/wp-content/uploads/products/original/4203.jpg</t>
  </si>
  <si>
    <t>4204</t>
  </si>
  <si>
    <t>Orbit Sticks Bubble Mint SF</t>
  </si>
  <si>
    <t>'4224 7371</t>
  </si>
  <si>
    <t>http://www.paskesz.eu/wp-content/uploads/products/original/4204-scaled.jpg</t>
  </si>
  <si>
    <t>5002</t>
  </si>
  <si>
    <t>Sweet Potato Chips KFP</t>
  </si>
  <si>
    <t>'025675880580</t>
  </si>
  <si>
    <t>http://www.paskesz.eu/wp-content/uploads/products/original/5002.jpg</t>
  </si>
  <si>
    <t>5004</t>
  </si>
  <si>
    <t>Ketchup Rings Lg. KFP</t>
  </si>
  <si>
    <t>65</t>
  </si>
  <si>
    <t>'025675880863</t>
  </si>
  <si>
    <t>http://www.paskesz.eu/wp-content/uploads/products/original/5004.jpg</t>
  </si>
  <si>
    <t>5012</t>
  </si>
  <si>
    <t>Diddles BBQ Family KFP</t>
  </si>
  <si>
    <t>'025675880900</t>
  </si>
  <si>
    <t>http://www.paskesz.eu/wp-content/uploads/products/original/5012.jpg</t>
  </si>
  <si>
    <t>5016</t>
  </si>
  <si>
    <t>Onion Rings Lg. KFP</t>
  </si>
  <si>
    <t>'025675880887</t>
  </si>
  <si>
    <t>http://www.paskesz.eu/wp-content/uploads/products/original/5016.jpg</t>
  </si>
  <si>
    <t>5020</t>
  </si>
  <si>
    <t>BBQ Rings Lg. KFP</t>
  </si>
  <si>
    <t>http://www.paskesz.eu/wp-content/uploads/products/original/5020.jpg</t>
  </si>
  <si>
    <t>5031</t>
  </si>
  <si>
    <t>Butter Microwave Popcorn</t>
  </si>
  <si>
    <t>'030047120430</t>
  </si>
  <si>
    <t>http://www.paskesz.eu/wp-content/uploads/products/original/5031.jpg</t>
  </si>
  <si>
    <t>5032</t>
  </si>
  <si>
    <t>Kettle Corn Microwave Popcorn</t>
  </si>
  <si>
    <t>'030047120638</t>
  </si>
  <si>
    <t>http://www.paskesz.eu/wp-content/uploads/products/original/5032.jpg</t>
  </si>
  <si>
    <t>5036</t>
  </si>
  <si>
    <t>6 Pack Mini Popcorn</t>
  </si>
  <si>
    <t>'030047600024</t>
  </si>
  <si>
    <t>http://www.paskesz.eu/wp-content/uploads/products/original/5036.jpg</t>
  </si>
  <si>
    <t>5044</t>
  </si>
  <si>
    <t>Popcorn BBQ Goldnfl Large</t>
  </si>
  <si>
    <t>'0 30047 20018 7</t>
  </si>
  <si>
    <t>http://www.paskesz.eu/wp-content/uploads/products/original/5044.jpg</t>
  </si>
  <si>
    <t>5045</t>
  </si>
  <si>
    <t>Popcorn Goldnfl Large</t>
  </si>
  <si>
    <t>'030047200088</t>
  </si>
  <si>
    <t>http://www.paskesz.eu/wp-content/uploads/products/original/5045.jpg</t>
  </si>
  <si>
    <t>5046</t>
  </si>
  <si>
    <t>Tortilla Chips Lg. BBQ         (4121)</t>
  </si>
  <si>
    <t>'030047112138</t>
  </si>
  <si>
    <t>http://www.paskesz.eu/wp-content/uploads/products/original/5046.jpg</t>
  </si>
  <si>
    <t>5047</t>
  </si>
  <si>
    <t>Tortilla Chips Sm.BBQ  (4119)</t>
  </si>
  <si>
    <t>'030047112244</t>
  </si>
  <si>
    <t>http://www.paskesz.eu/wp-content/uploads/products/original/5047.jpg</t>
  </si>
  <si>
    <t>5048</t>
  </si>
  <si>
    <t>Enchilada Chips Large         (4120)</t>
  </si>
  <si>
    <t>'030047112145</t>
  </si>
  <si>
    <t>http://www.paskesz.eu/wp-content/uploads/products/original/5048.jpg</t>
  </si>
  <si>
    <t>5049</t>
  </si>
  <si>
    <t>Tortilla Chips Goldnfl            (4365)</t>
  </si>
  <si>
    <t>'030047112121</t>
  </si>
  <si>
    <t>http://www.paskesz.eu/wp-content/uploads/products/original/5049.jpg</t>
  </si>
  <si>
    <t>5051</t>
  </si>
  <si>
    <t>3-Pack Microwave Popcorn</t>
  </si>
  <si>
    <t>'030047120539</t>
  </si>
  <si>
    <t>http://www.paskesz.eu/wp-content/uploads/products/original/5051.jpg</t>
  </si>
  <si>
    <t>5052</t>
  </si>
  <si>
    <t>3-Pack Light Microwave Popcorn</t>
  </si>
  <si>
    <t>'030047120331</t>
  </si>
  <si>
    <t>http://www.paskesz.eu/wp-content/uploads/products/original/5052.jpg</t>
  </si>
  <si>
    <t>5053</t>
  </si>
  <si>
    <t>Noshkes Ketchup</t>
  </si>
  <si>
    <t>'025675051409</t>
  </si>
  <si>
    <t>http://www.paskesz.eu/wp-content/uploads/products/original/5053.jpg</t>
  </si>
  <si>
    <t>5054</t>
  </si>
  <si>
    <t>Noshkes Extreme Hot</t>
  </si>
  <si>
    <t>'025675051485</t>
  </si>
  <si>
    <t>http://www.paskesz.eu/wp-content/uploads/products/original/5054.jpg</t>
  </si>
  <si>
    <t>5056</t>
  </si>
  <si>
    <t>Noshkes BBQ</t>
  </si>
  <si>
    <t>'025675051003</t>
  </si>
  <si>
    <t>http://www.paskesz.eu/wp-content/uploads/products/original/5056.jpg</t>
  </si>
  <si>
    <t>5057</t>
  </si>
  <si>
    <t>Noshkes Pizza</t>
  </si>
  <si>
    <t>'025675051201</t>
  </si>
  <si>
    <t>http://www.paskesz.eu/wp-content/uploads/products/original/5057.jpg</t>
  </si>
  <si>
    <t>5058</t>
  </si>
  <si>
    <t>Noshkes Falafel</t>
  </si>
  <si>
    <t>'025675051300</t>
  </si>
  <si>
    <t>http://www.paskesz.eu/wp-content/uploads/products/original/5058.jpg</t>
  </si>
  <si>
    <t>5059</t>
  </si>
  <si>
    <t>Noshkes Onion</t>
  </si>
  <si>
    <t>'025675051102</t>
  </si>
  <si>
    <t>http://www.paskesz.eu/wp-content/uploads/products/original/5059.jpg</t>
  </si>
  <si>
    <t>5060</t>
  </si>
  <si>
    <t>Noshkes BBQ 10-pack</t>
  </si>
  <si>
    <t>19</t>
  </si>
  <si>
    <t>'025675051706</t>
  </si>
  <si>
    <t>http://www.paskesz.eu/wp-content/uploads/products/original/5060.jpg</t>
  </si>
  <si>
    <t>5061</t>
  </si>
  <si>
    <t>Noshkes Pizza 10-pack</t>
  </si>
  <si>
    <t>'025675051744</t>
  </si>
  <si>
    <t>http://www.paskesz.eu/wp-content/uploads/products/original/5061.jpg</t>
  </si>
  <si>
    <t>5062</t>
  </si>
  <si>
    <t>Noshkes Pizza 200g</t>
  </si>
  <si>
    <t>'025675051560</t>
  </si>
  <si>
    <t>http://www.paskesz.eu/wp-content/uploads/products/original/5062.jpg</t>
  </si>
  <si>
    <t>5063</t>
  </si>
  <si>
    <t>Noshkes Onion 200g</t>
  </si>
  <si>
    <t>'025675051546</t>
  </si>
  <si>
    <t>http://www.paskesz.eu/wp-content/uploads/products/original/5063.jpg</t>
  </si>
  <si>
    <t>5064</t>
  </si>
  <si>
    <t>Noshkes Falafel 200g</t>
  </si>
  <si>
    <t>'025675051584</t>
  </si>
  <si>
    <t>http://www.paskesz.eu/wp-content/uploads/products/original/5064.jpg</t>
  </si>
  <si>
    <t>5065</t>
  </si>
  <si>
    <t>Noshkes Falafel 10-pack</t>
  </si>
  <si>
    <t>'025675051751</t>
  </si>
  <si>
    <t>http://www.paskesz.eu/wp-content/uploads/products/original/5065.jpg</t>
  </si>
  <si>
    <t>5066</t>
  </si>
  <si>
    <t>Noshkes Onion 10-pack</t>
  </si>
  <si>
    <t>'025675051720</t>
  </si>
  <si>
    <t>http://www.paskesz.eu/wp-content/uploads/products/original/5066.jpg</t>
  </si>
  <si>
    <t>5067</t>
  </si>
  <si>
    <t>Twiggs Multipack BBQ 10-pack</t>
  </si>
  <si>
    <t>17</t>
  </si>
  <si>
    <t>'0 25675 05176 8</t>
  </si>
  <si>
    <t>http://www.paskesz.eu/wp-content/uploads/products/original/5067.jpg</t>
  </si>
  <si>
    <t>5068</t>
  </si>
  <si>
    <t>Noshkes BBQ 200g</t>
  </si>
  <si>
    <t>'025675051522</t>
  </si>
  <si>
    <t>http://www.paskesz.eu/wp-content/uploads/products/original/5068.jpg</t>
  </si>
  <si>
    <t>5070</t>
  </si>
  <si>
    <t>Twiggs BBQ</t>
  </si>
  <si>
    <t>'025675051621</t>
  </si>
  <si>
    <t>http://www.paskesz.eu/wp-content/uploads/products/original/5070.jpg</t>
  </si>
  <si>
    <t>5071</t>
  </si>
  <si>
    <t>Twiggs Pizza</t>
  </si>
  <si>
    <t>'025675051645</t>
  </si>
  <si>
    <t>http://www.paskesz.eu/wp-content/uploads/products/original/5071.jpg</t>
  </si>
  <si>
    <t>5074</t>
  </si>
  <si>
    <t>Noshkes Grill</t>
  </si>
  <si>
    <t>1440</t>
  </si>
  <si>
    <t>'025675051355</t>
  </si>
  <si>
    <t>http://www.paskesz.eu/wp-content/uploads/products/original/5074.jpg</t>
  </si>
  <si>
    <t>5075</t>
  </si>
  <si>
    <t>Twiggs Multipack ONION 10-pack</t>
  </si>
  <si>
    <t>'0 25675 05177 5</t>
  </si>
  <si>
    <t>http://www.paskesz.eu/wp-content/uploads/products/original/5075.jpg</t>
  </si>
  <si>
    <t>5076</t>
  </si>
  <si>
    <t>Trumpets Onion</t>
  </si>
  <si>
    <t>'0 25675 05189 8</t>
  </si>
  <si>
    <t>http://www.paskesz.eu/wp-content/uploads/products/original/5076.jpg</t>
  </si>
  <si>
    <t>5077</t>
  </si>
  <si>
    <t>Trumpets BBQ</t>
  </si>
  <si>
    <t>'0 25675 05187 4</t>
  </si>
  <si>
    <t>http://www.paskesz.eu/wp-content/uploads/products/original/5077.jpg</t>
  </si>
  <si>
    <t>5078</t>
  </si>
  <si>
    <t>Trumpets</t>
  </si>
  <si>
    <t>'0 25675 05185 0</t>
  </si>
  <si>
    <t>http://www.paskesz.eu/wp-content/uploads/products/original/5078.jpg</t>
  </si>
  <si>
    <t>5079</t>
  </si>
  <si>
    <t>Twiggs Multipack PIZZA 10-pack</t>
  </si>
  <si>
    <t>'0 25675 05178 2</t>
  </si>
  <si>
    <t>http://www.paskesz.eu/wp-content/uploads/products/original/5079.jpg</t>
  </si>
  <si>
    <t>5080</t>
  </si>
  <si>
    <t>Zumzum 15g</t>
  </si>
  <si>
    <t>'025675050617</t>
  </si>
  <si>
    <t>http://www.paskesz.eu/wp-content/uploads/products/original/5080.jpg</t>
  </si>
  <si>
    <t>5081</t>
  </si>
  <si>
    <t>Zumzum 100 gr</t>
  </si>
  <si>
    <t>'025675050662</t>
  </si>
  <si>
    <t>http://www.paskesz.eu/wp-content/uploads/products/original/5081.jpg</t>
  </si>
  <si>
    <t>5084</t>
  </si>
  <si>
    <t>Twiggs BBQ Lge</t>
  </si>
  <si>
    <t>142</t>
  </si>
  <si>
    <t>'0 25675 05202 4</t>
  </si>
  <si>
    <t>http://www.paskesz.eu/wp-content/uploads/products/original/5084.jpg</t>
  </si>
  <si>
    <t>5085</t>
  </si>
  <si>
    <t>Twiggs Pizza Lge</t>
  </si>
  <si>
    <t>'0 25675 05204 8</t>
  </si>
  <si>
    <t>http://www.paskesz.eu/wp-content/uploads/products/original/5085.jpg</t>
  </si>
  <si>
    <t>5086</t>
  </si>
  <si>
    <t>Twiggs Onion Lge</t>
  </si>
  <si>
    <t>'0 25675 05208 6</t>
  </si>
  <si>
    <t>http://www.paskesz.eu/wp-content/uploads/products/original/5086.jpg</t>
  </si>
  <si>
    <t>5087</t>
  </si>
  <si>
    <t>Twiggs Hot 'n Sour</t>
  </si>
  <si>
    <t>'0 25675 05167 6</t>
  </si>
  <si>
    <t>http://www.paskesz.eu/wp-content/uploads/products/original/5087.jpg</t>
  </si>
  <si>
    <t>5088</t>
  </si>
  <si>
    <t>Snack Mix Original Lge (1496)</t>
  </si>
  <si>
    <t>'0 30047 11496 5</t>
  </si>
  <si>
    <t>http://www.paskesz.eu/wp-content/uploads/products/original/5088.jpg</t>
  </si>
  <si>
    <t>5089</t>
  </si>
  <si>
    <t>Snack Mix BBQ Lge (1497)</t>
  </si>
  <si>
    <t>'0 30047 11497 2</t>
  </si>
  <si>
    <t>http://www.paskesz.eu/wp-content/uploads/products/original/5089.jpg</t>
  </si>
  <si>
    <t>5090</t>
  </si>
  <si>
    <t>Snack Mix Original Sm. (1491)</t>
  </si>
  <si>
    <t>'0 30047 11491 0</t>
  </si>
  <si>
    <t>http://www.paskesz.eu/wp-content/uploads/products/original/5090.jpg</t>
  </si>
  <si>
    <t>5091</t>
  </si>
  <si>
    <t>Snack Mix BBQ Sm. (1492)</t>
  </si>
  <si>
    <t>'0 30047 11492 7</t>
  </si>
  <si>
    <t>http://www.paskesz.eu/wp-content/uploads/products/original/5091.jpg</t>
  </si>
  <si>
    <t>5093O</t>
  </si>
  <si>
    <t>Smiles Onion Snack Lge</t>
  </si>
  <si>
    <t>80</t>
  </si>
  <si>
    <t>'0 25675 05192 8</t>
  </si>
  <si>
    <t>http://www.paskesz.eu/wp-content/uploads/products/original/5093O.jpg</t>
  </si>
  <si>
    <t>5094</t>
  </si>
  <si>
    <t>Smiles Cheeze Snack Small</t>
  </si>
  <si>
    <t>'025675051959</t>
  </si>
  <si>
    <t>http://www.paskesz.eu/wp-content/uploads/products/original/5094.jpg</t>
  </si>
  <si>
    <t>5095O</t>
  </si>
  <si>
    <t>Smiles Onion Snack Small</t>
  </si>
  <si>
    <t>'0 25675 05197 3</t>
  </si>
  <si>
    <t>http://www.paskesz.eu/wp-content/uploads/products/original/5095O.jpg</t>
  </si>
  <si>
    <t>5097</t>
  </si>
  <si>
    <t>Potato Flutes Salt/Vinegar Lge (7677)</t>
  </si>
  <si>
    <t>'030047140773</t>
  </si>
  <si>
    <t>http://www.paskesz.eu/wp-content/uploads/products/original/5097.jpg</t>
  </si>
  <si>
    <t>5098</t>
  </si>
  <si>
    <t>Potato Flutes Honey BBQ Lge (8079)</t>
  </si>
  <si>
    <t>'030047140797</t>
  </si>
  <si>
    <t>http://www.paskesz.eu/wp-content/uploads/products/original/5098.jpg</t>
  </si>
  <si>
    <t>5099</t>
  </si>
  <si>
    <t>Potato Flutes Veggie Lge (1075)</t>
  </si>
  <si>
    <t>'030047140759</t>
  </si>
  <si>
    <t>http://www.paskesz.eu/wp-content/uploads/products/original/5099.jpg</t>
  </si>
  <si>
    <t>5100</t>
  </si>
  <si>
    <t>Potato Flutes Original Lge (4071)</t>
  </si>
  <si>
    <t>'030047140711</t>
  </si>
  <si>
    <t>http://www.paskesz.eu/wp-content/uploads/products/original/5100.jpg</t>
  </si>
  <si>
    <t>5101</t>
  </si>
  <si>
    <t>Potato Flutes BBQ Lge (4072)</t>
  </si>
  <si>
    <t>'030047140728</t>
  </si>
  <si>
    <t>http://www.paskesz.eu/wp-content/uploads/products/original/5101.jpg</t>
  </si>
  <si>
    <t>5102</t>
  </si>
  <si>
    <t>Potato Flutes Onion/Garlic Lge (4073)</t>
  </si>
  <si>
    <t>'030047140735</t>
  </si>
  <si>
    <t>http://www.paskesz.eu/wp-content/uploads/products/original/5102.jpg</t>
  </si>
  <si>
    <t>5103</t>
  </si>
  <si>
    <t>Potato Flutes Ketchup Lge (4074)</t>
  </si>
  <si>
    <t>'030047140742</t>
  </si>
  <si>
    <t>http://www.paskesz.eu/wp-content/uploads/products/original/5103.jpg</t>
  </si>
  <si>
    <t>5104</t>
  </si>
  <si>
    <t>Potato Flutes Original Sm. (1081)</t>
  </si>
  <si>
    <t>'030047140810</t>
  </si>
  <si>
    <t>http://www.paskesz.eu/wp-content/uploads/products/original/5104.jpg</t>
  </si>
  <si>
    <t>5105</t>
  </si>
  <si>
    <t>Potato Flutes BBQ Sm. (4082)</t>
  </si>
  <si>
    <t>'030047140827</t>
  </si>
  <si>
    <t>http://www.paskesz.eu/wp-content/uploads/products/original/5105.jpg</t>
  </si>
  <si>
    <t>5106</t>
  </si>
  <si>
    <t>Potato Flutes Onion/Garlic Sm. (4083)</t>
  </si>
  <si>
    <t>'030047140834</t>
  </si>
  <si>
    <t>http://www.paskesz.eu/wp-content/uploads/products/original/5106.jpg</t>
  </si>
  <si>
    <t>5107</t>
  </si>
  <si>
    <t>Potato Flutes Ketchup Sm. (4084)</t>
  </si>
  <si>
    <t>'030047140841</t>
  </si>
  <si>
    <t>http://www.paskesz.eu/wp-content/uploads/products/original/5107.jpg</t>
  </si>
  <si>
    <t>5109</t>
  </si>
  <si>
    <t>Potato Flutes Honey BBQ Sm. (8089)</t>
  </si>
  <si>
    <t>'030047140896</t>
  </si>
  <si>
    <t>http://www.paskesz.eu/wp-content/uploads/products/original/5109.jpg</t>
  </si>
  <si>
    <t>5110</t>
  </si>
  <si>
    <t>Kettle Corn Orginal Large</t>
  </si>
  <si>
    <t>'030047201085</t>
  </si>
  <si>
    <t>http://www.paskesz.eu/wp-content/uploads/products/original/5110.jpg</t>
  </si>
  <si>
    <t>5117</t>
  </si>
  <si>
    <t>Corn Chips Original Sm. (9041)</t>
  </si>
  <si>
    <t>'0 30047 11246 6</t>
  </si>
  <si>
    <t>http://www.paskesz.eu/wp-content/uploads/products/original/5117.jpg</t>
  </si>
  <si>
    <t>5118</t>
  </si>
  <si>
    <t>Corn Chips BBQ Sm. (9042)</t>
  </si>
  <si>
    <t>'0 30047 11247 3</t>
  </si>
  <si>
    <t>http://www.paskesz.eu/wp-content/uploads/products/original/5118.jpg</t>
  </si>
  <si>
    <t>5119</t>
  </si>
  <si>
    <t>Corn Chips Enchilada Sm. (9043)</t>
  </si>
  <si>
    <t>'0 30047 11248 0</t>
  </si>
  <si>
    <t>http://www.paskesz.eu/wp-content/uploads/products/original/5119.jpg</t>
  </si>
  <si>
    <t>5120</t>
  </si>
  <si>
    <t>Rice Cakes Thins Minis Plain Display Box</t>
  </si>
  <si>
    <t>'025675031906</t>
  </si>
  <si>
    <t>http://www.paskesz.eu/wp-content/uploads/products/original/5120.jpg</t>
  </si>
  <si>
    <t>5121</t>
  </si>
  <si>
    <t>Corn Cakes Thins Plain</t>
  </si>
  <si>
    <t>1680</t>
  </si>
  <si>
    <t>'0 25675 01507 4</t>
  </si>
  <si>
    <t>http://www.paskesz.eu/wp-content/uploads/products/original/5121.jpg</t>
  </si>
  <si>
    <t>5122</t>
  </si>
  <si>
    <t>Rice Cakes Thins Square Plain</t>
  </si>
  <si>
    <t>140</t>
  </si>
  <si>
    <t>'025675015050</t>
  </si>
  <si>
    <t>http://www.paskesz.eu/wp-content/uploads/products/original/5122.jpg</t>
  </si>
  <si>
    <t>5123</t>
  </si>
  <si>
    <t>Rice Cakes Thins Square Salt Free</t>
  </si>
  <si>
    <t>'025675015005</t>
  </si>
  <si>
    <t>http://www.paskesz.eu/wp-content/uploads/products/original/5123.jpg</t>
  </si>
  <si>
    <t>5127</t>
  </si>
  <si>
    <t>Wholewheat Thins Square Plain</t>
  </si>
  <si>
    <t>'025675015142</t>
  </si>
  <si>
    <t>http://www.paskesz.eu/wp-content/uploads/products/original/5127.jpg</t>
  </si>
  <si>
    <t>5130</t>
  </si>
  <si>
    <t>Rice Cakes Thins Mini box Plain</t>
  </si>
  <si>
    <t>'025675015258</t>
  </si>
  <si>
    <t>http://www.paskesz.eu/wp-content/uploads/products/original/5130.jpg</t>
  </si>
  <si>
    <t>5132</t>
  </si>
  <si>
    <t>Multigrain Thins Square Plain</t>
  </si>
  <si>
    <t>'025675015289</t>
  </si>
  <si>
    <t>http://www.paskesz.eu/wp-content/uploads/products/original/5132.jpg</t>
  </si>
  <si>
    <t>5134</t>
  </si>
  <si>
    <t>Spelt Thins Square Plain</t>
  </si>
  <si>
    <t>'025675015340</t>
  </si>
  <si>
    <t>http://www.paskesz.eu/wp-content/uploads/products/original/5134.jpg</t>
  </si>
  <si>
    <t>5137</t>
  </si>
  <si>
    <t>Choc. Cov. Rice Squares 75gr.</t>
  </si>
  <si>
    <t>'0 25675 01542 5</t>
  </si>
  <si>
    <t>http://www.paskesz.eu/wp-content/uploads/products/original/5137.jpg</t>
  </si>
  <si>
    <t>5138</t>
  </si>
  <si>
    <t>Choc. Cov. Corn Rounds 75gr.</t>
  </si>
  <si>
    <t>'0 25675 01544 9</t>
  </si>
  <si>
    <t>http://www.paskesz.eu/wp-content/uploads/products/original/5138.jpg</t>
  </si>
  <si>
    <t>5141</t>
  </si>
  <si>
    <t>Choc. Cov. Mini Rice Cakes</t>
  </si>
  <si>
    <t>'025675015463</t>
  </si>
  <si>
    <t>http://www.paskesz.eu/wp-content/uploads/products/original/5141.jpg</t>
  </si>
  <si>
    <t>5142</t>
  </si>
  <si>
    <t>Choc. Cov. Mini Corn Cakes</t>
  </si>
  <si>
    <t>'025675015470</t>
  </si>
  <si>
    <t>http://www.paskesz.eu/wp-content/uploads/products/original/5142.jpg</t>
  </si>
  <si>
    <t>5149</t>
  </si>
  <si>
    <t>Corn Cakes Thins Mini box Plain</t>
  </si>
  <si>
    <t>'025675015173</t>
  </si>
  <si>
    <t>http://www.paskesz.eu/wp-content/uploads/products/original/5149.jpg</t>
  </si>
  <si>
    <t>5150</t>
  </si>
  <si>
    <t>Rice Cake Rounds Lightly Salted</t>
  </si>
  <si>
    <t>'0 25675 01560 9</t>
  </si>
  <si>
    <t>http://www.paskesz.eu/wp-content/uploads/products/original/5150.jpg</t>
  </si>
  <si>
    <t>5159</t>
  </si>
  <si>
    <t>Choc. Cov. Rice Cakes Mini box</t>
  </si>
  <si>
    <t>'0 25675 01523 4</t>
  </si>
  <si>
    <t>http://www.paskesz.eu/wp-content/uploads/products/original/5159.jpg</t>
  </si>
  <si>
    <t>5160</t>
  </si>
  <si>
    <t>Choc. Cov. Corn Cakes Mini box</t>
  </si>
  <si>
    <t>'0 25675 01522 7</t>
  </si>
  <si>
    <t>http://www.paskesz.eu/wp-content/uploads/products/original/5160.jpg</t>
  </si>
  <si>
    <t>6004</t>
  </si>
  <si>
    <t>Colored sprinkles - bucket</t>
  </si>
  <si>
    <t>'025675550308</t>
  </si>
  <si>
    <t>http://www.paskesz.eu/wp-content/uploads/products/original/6004.jpg</t>
  </si>
  <si>
    <t>6005</t>
  </si>
  <si>
    <t>Chocolate Sprinkles - bucket</t>
  </si>
  <si>
    <t>http://www.paskesz.eu/wp-content/uploads/products/original/6005.jpg</t>
  </si>
  <si>
    <t>6007</t>
  </si>
  <si>
    <t>Real Chocolate Chips</t>
  </si>
  <si>
    <t>'025675550285</t>
  </si>
  <si>
    <t>http://www.paskesz.eu/wp-content/uploads/products/original/6007.jpg</t>
  </si>
  <si>
    <t>6008</t>
  </si>
  <si>
    <t>Premium Choc. Chips KFP</t>
  </si>
  <si>
    <t>'0 25675 55002 5</t>
  </si>
  <si>
    <t>http://www.paskesz.eu/wp-content/uploads/products/original/6008-scaled.jpg</t>
  </si>
  <si>
    <t>6012</t>
  </si>
  <si>
    <t>White Chips</t>
  </si>
  <si>
    <t>284</t>
  </si>
  <si>
    <t>'025675550056</t>
  </si>
  <si>
    <t>http://www.paskesz.eu/wp-content/uploads/products/original/6012.jpg</t>
  </si>
  <si>
    <t>6015</t>
  </si>
  <si>
    <t>Mini White Chips</t>
  </si>
  <si>
    <t>'0 25675 55006 3</t>
  </si>
  <si>
    <t>http://www.paskesz.eu/wp-content/uploads/products/original/6015.jpg</t>
  </si>
  <si>
    <t>6017</t>
  </si>
  <si>
    <t>Premium Mini Dark Baking Chips</t>
  </si>
  <si>
    <t>'0 25675 55034 6</t>
  </si>
  <si>
    <t>http://www.paskesz.eu/wp-content/uploads/products/original/6017.jpg</t>
  </si>
  <si>
    <t>6018</t>
  </si>
  <si>
    <t>Premium Dark Baking Chips</t>
  </si>
  <si>
    <t>'0 25675 55033 9</t>
  </si>
  <si>
    <t>http://www.paskesz.eu/wp-content/uploads/products/original/6018.jpg</t>
  </si>
  <si>
    <t>6020</t>
  </si>
  <si>
    <t>Chocolate Chips Jumbo 48% Cocoa</t>
  </si>
  <si>
    <t>'025675550216</t>
  </si>
  <si>
    <t>http://www.paskesz.eu/wp-content/uploads/products/original/6020.jpg</t>
  </si>
  <si>
    <t>6021</t>
  </si>
  <si>
    <t>Premium 60% Chocolate Chips</t>
  </si>
  <si>
    <t>'025675550261</t>
  </si>
  <si>
    <t>http://www.paskesz.eu/wp-content/uploads/products/original/6021.jpg</t>
  </si>
  <si>
    <t>6060</t>
  </si>
  <si>
    <t>Chocolate Spread Milk KFP BY</t>
  </si>
  <si>
    <t>'7 290000 416021</t>
  </si>
  <si>
    <t>http://www.paskesz.eu/wp-content/uploads/products/original/6060.jpg</t>
  </si>
  <si>
    <t>6061</t>
  </si>
  <si>
    <t>Chocolate Spread BDTZ</t>
  </si>
  <si>
    <t>'0 13113 34735 1</t>
  </si>
  <si>
    <t>http://www.paskesz.eu/wp-content/uploads/products/original/6061.jpg</t>
  </si>
  <si>
    <t>6062</t>
  </si>
  <si>
    <t>Chocolate Spread KFP</t>
  </si>
  <si>
    <t>http://www.paskesz.eu/wp-content/uploads/products/original/6062.jpg</t>
  </si>
  <si>
    <t>6063</t>
  </si>
  <si>
    <t>Heritage Hazelnut Choc. Spread KFP Kitniyot</t>
  </si>
  <si>
    <t>700</t>
  </si>
  <si>
    <t>'5412865060634</t>
  </si>
  <si>
    <t>http://www.paskesz.eu/wp-content/uploads/products/original/6063.jpeg</t>
  </si>
  <si>
    <t>6066</t>
  </si>
  <si>
    <t>Hazelnut Choc. Spread Royal Belgian 700g</t>
  </si>
  <si>
    <t>'5412865060665</t>
  </si>
  <si>
    <t>http://www.paskesz.eu/wp-content/uploads/products/original/6066.jpg</t>
  </si>
  <si>
    <t>6069</t>
  </si>
  <si>
    <t>Control 1/50   (Sucralose)</t>
  </si>
  <si>
    <t>'025675880436</t>
  </si>
  <si>
    <t>http://www.paskesz.eu/wp-content/uploads/products/original/6069.jpg</t>
  </si>
  <si>
    <t>6070</t>
  </si>
  <si>
    <t>Control 1/100 (Sucralose)</t>
  </si>
  <si>
    <t>'025675880443</t>
  </si>
  <si>
    <t>http://www.paskesz.eu/wp-content/uploads/products/original/6070.jpg</t>
  </si>
  <si>
    <t>6087</t>
  </si>
  <si>
    <t>Instant Oatmeal Original</t>
  </si>
  <si>
    <t>'0 25675 01721 4</t>
  </si>
  <si>
    <t>http://www.paskesz.eu/wp-content/uploads/products/original/6087.jpg</t>
  </si>
  <si>
    <t>6088</t>
  </si>
  <si>
    <t>Instant Oatmeal Apple Cinnamon</t>
  </si>
  <si>
    <t>'0 25675 01722 1</t>
  </si>
  <si>
    <t>http://www.paskesz.eu/wp-content/uploads/products/original/6088.jpg</t>
  </si>
  <si>
    <t>6089</t>
  </si>
  <si>
    <t>Instant Oatmeal Maple Brown Sugar</t>
  </si>
  <si>
    <t>'0 25675 01723 8</t>
  </si>
  <si>
    <t>http://www.paskesz.eu/wp-content/uploads/products/original/6089.jpg</t>
  </si>
  <si>
    <t>6090</t>
  </si>
  <si>
    <t>Kariot Nougat</t>
  </si>
  <si>
    <t>686</t>
  </si>
  <si>
    <t>'0084685000654</t>
  </si>
  <si>
    <t>http://www.paskesz.eu/wp-content/uploads/products/original/6090_1.jpg</t>
  </si>
  <si>
    <t>6091</t>
  </si>
  <si>
    <t>Kariot Nougat 348 gr.</t>
  </si>
  <si>
    <t>348</t>
  </si>
  <si>
    <t>'8 100651 702864</t>
  </si>
  <si>
    <t>http://www.paskesz.eu/wp-content/uploads/products/original/6091-scaled.jpg</t>
  </si>
  <si>
    <t>6440</t>
  </si>
  <si>
    <t>CrumZels Pretzel Crumbs</t>
  </si>
  <si>
    <t>'025675705807</t>
  </si>
  <si>
    <t>http://www.paskesz.eu/wp-content/uploads/products/original/6440.jpg</t>
  </si>
  <si>
    <t>6454</t>
  </si>
  <si>
    <t>Chow Mein Noodles Fine KFP</t>
  </si>
  <si>
    <t>'025675842106</t>
  </si>
  <si>
    <t>http://www.paskesz.eu/wp-content/uploads/products/original/6454.jpg</t>
  </si>
  <si>
    <t>6460</t>
  </si>
  <si>
    <t>Couscous KFP</t>
  </si>
  <si>
    <t>'025675842182</t>
  </si>
  <si>
    <t>http://www.paskesz.eu/wp-content/uploads/products/original/6460_1.jpg</t>
  </si>
  <si>
    <t>6490</t>
  </si>
  <si>
    <t>BBQ Sauce Telma Badatz</t>
  </si>
  <si>
    <t>350</t>
  </si>
  <si>
    <t>'7290000116884</t>
  </si>
  <si>
    <t>http://www.paskesz.eu/wp-content/uploads/products/original/6490.jpg</t>
  </si>
  <si>
    <t>6491</t>
  </si>
  <si>
    <t>Sweet Chilli Sauce Telma Badatz</t>
  </si>
  <si>
    <t>370</t>
  </si>
  <si>
    <t>'7290000116921</t>
  </si>
  <si>
    <t>http://www.paskesz.eu/wp-content/uploads/products/original/6491.jpg</t>
  </si>
  <si>
    <t>6492</t>
  </si>
  <si>
    <t>Soja Sauce Telma Badatz</t>
  </si>
  <si>
    <t>'7290000116945</t>
  </si>
  <si>
    <t>http://www.paskesz.eu/wp-content/uploads/products/original/6492.jpg</t>
  </si>
  <si>
    <t>6494</t>
  </si>
  <si>
    <t>Teriyaki Sauce Telma Badatz</t>
  </si>
  <si>
    <t>'7290003807482</t>
  </si>
  <si>
    <t>http://www.paskesz.eu/wp-content/uploads/products/original/6494.jpg</t>
  </si>
  <si>
    <t>6598</t>
  </si>
  <si>
    <t>Kneidel Telma BDTZ</t>
  </si>
  <si>
    <t>130</t>
  </si>
  <si>
    <t>'7290116535159</t>
  </si>
  <si>
    <t>http://www.paskesz.eu/wp-content/uploads/products/original/6598.jpg</t>
  </si>
  <si>
    <t>6620</t>
  </si>
  <si>
    <t>Onions To Go Cups</t>
  </si>
  <si>
    <t>'025675705555</t>
  </si>
  <si>
    <t>http://www.paskesz.eu/wp-content/uploads/products/original/6620.jpg</t>
  </si>
  <si>
    <t>6621</t>
  </si>
  <si>
    <t>Onions To Go Bags</t>
  </si>
  <si>
    <t>'025675705654</t>
  </si>
  <si>
    <t>http://www.paskesz.eu/wp-content/uploads/products/original/6621.jpg</t>
  </si>
  <si>
    <t>6700</t>
  </si>
  <si>
    <t>Cucumbers/Brine  10/12 BD</t>
  </si>
  <si>
    <t>560</t>
  </si>
  <si>
    <t>'7290002015161</t>
  </si>
  <si>
    <t>http://www.paskesz.eu/wp-content/uploads/products/original/6700.jpg</t>
  </si>
  <si>
    <t>6701</t>
  </si>
  <si>
    <t>Cucumbers/Brine  13/17 BD</t>
  </si>
  <si>
    <t>'7 290002 015208</t>
  </si>
  <si>
    <t>http://www.paskesz.eu/wp-content/uploads/products/original/6701.jpg</t>
  </si>
  <si>
    <t>6705</t>
  </si>
  <si>
    <t>Cucumbers/Brine   9/7  BD</t>
  </si>
  <si>
    <t>650</t>
  </si>
  <si>
    <t>'7290002015154</t>
  </si>
  <si>
    <t>http://www.paskesz.eu/wp-content/uploads/products/original/6705.jpg</t>
  </si>
  <si>
    <t>6706</t>
  </si>
  <si>
    <t>Cucumbers/Brine 18/25  BD</t>
  </si>
  <si>
    <t>540</t>
  </si>
  <si>
    <t>'7290002015192</t>
  </si>
  <si>
    <t>http://www.paskesz.eu/wp-content/uploads/products/original/6706.jpg</t>
  </si>
  <si>
    <t>6707</t>
  </si>
  <si>
    <t>Cucumbers/Brine Sliced  BD</t>
  </si>
  <si>
    <t>'7290016370355</t>
  </si>
  <si>
    <t>http://www.paskesz.eu/wp-content/uploads/products/original/6707.jpg</t>
  </si>
  <si>
    <t>6710</t>
  </si>
  <si>
    <t>Cucumbers/Vineg. 10/12 BD</t>
  </si>
  <si>
    <t>'7290002015123</t>
  </si>
  <si>
    <t>http://www.paskesz.eu/wp-content/uploads/products/original/6710.jpg</t>
  </si>
  <si>
    <t>6715</t>
  </si>
  <si>
    <t>Cucumbers/Vineg.  9/7  BD</t>
  </si>
  <si>
    <t>'7 290002015116</t>
  </si>
  <si>
    <t>http://www.paskesz.eu/wp-content/uploads/products/original/6715.jpg</t>
  </si>
  <si>
    <t>6720</t>
  </si>
  <si>
    <t>Green Pitted Olives A2  BD</t>
  </si>
  <si>
    <t>'7290002015420</t>
  </si>
  <si>
    <t>http://www.paskesz.eu/wp-content/uploads/products/original/6720.jpg</t>
  </si>
  <si>
    <t>6721</t>
  </si>
  <si>
    <t>Black Pitted Olives A2  BD</t>
  </si>
  <si>
    <t>'7290002780588</t>
  </si>
  <si>
    <t>http://www.paskesz.eu/wp-content/uploads/products/original/6721.jpg</t>
  </si>
  <si>
    <t>6723</t>
  </si>
  <si>
    <t>Hot Pepper A2  BD</t>
  </si>
  <si>
    <t>'7290002015666</t>
  </si>
  <si>
    <t>http://www.paskesz.eu/wp-content/uploads/products/original/6723.jpg</t>
  </si>
  <si>
    <t>6727</t>
  </si>
  <si>
    <t>Green Olives Rings A2 BD</t>
  </si>
  <si>
    <t>'7290002780649</t>
  </si>
  <si>
    <t>http://www.paskesz.eu/wp-content/uploads/products/original/6727.jpg</t>
  </si>
  <si>
    <t>6733</t>
  </si>
  <si>
    <t>Roasted Red Pepper Jar BD</t>
  </si>
  <si>
    <t>6480</t>
  </si>
  <si>
    <t>'7290016370331</t>
  </si>
  <si>
    <t>http://www.paskesz.eu/wp-content/uploads/products/original/6733.jpg</t>
  </si>
  <si>
    <t>6734</t>
  </si>
  <si>
    <t>Roasted Eggplant Jar BD</t>
  </si>
  <si>
    <t>6360</t>
  </si>
  <si>
    <t>'7290016370348</t>
  </si>
  <si>
    <t>http://www.paskesz.eu/wp-content/uploads/products/original/6734.jpg</t>
  </si>
  <si>
    <t>6763</t>
  </si>
  <si>
    <t>Sardines in Olive Oil</t>
  </si>
  <si>
    <t>3000</t>
  </si>
  <si>
    <t>'5412865067633</t>
  </si>
  <si>
    <t>http://www.paskesz.eu/wp-content/uploads/products/original/6763.jpg</t>
  </si>
  <si>
    <t>6764</t>
  </si>
  <si>
    <t>Sardines Skinless &amp; Boneless in Olive Oil</t>
  </si>
  <si>
    <t>'5412865067640</t>
  </si>
  <si>
    <t>http://www.paskesz.eu/wp-content/uploads/products/original/6764.jpg</t>
  </si>
  <si>
    <t>6765</t>
  </si>
  <si>
    <t>Sardines in Tomato Sauce</t>
  </si>
  <si>
    <t>'5412865067657</t>
  </si>
  <si>
    <t>http://www.paskesz.eu/wp-content/uploads/products/original/6765.jpg</t>
  </si>
  <si>
    <t>6766</t>
  </si>
  <si>
    <t>Mackerel Fillets in Olive Oil</t>
  </si>
  <si>
    <t>'5412865067664</t>
  </si>
  <si>
    <t>http://www.paskesz.eu/wp-content/uploads/products/original/6766.jpg</t>
  </si>
  <si>
    <t>6767</t>
  </si>
  <si>
    <t>Petites Sardines in Olive Oil</t>
  </si>
  <si>
    <t>'5 412865 067671</t>
  </si>
  <si>
    <t>http://www.paskesz.eu/wp-content/uploads/products/original/6767.jpg</t>
  </si>
  <si>
    <t>6870</t>
  </si>
  <si>
    <t>TableLux Plastic Table Cloth MICRO</t>
  </si>
  <si>
    <t>7960</t>
  </si>
  <si>
    <t>'5412865068708</t>
  </si>
  <si>
    <t>http://www.paskesz.eu/wp-content/uploads/products/original/6870.jpg</t>
  </si>
  <si>
    <t>6871</t>
  </si>
  <si>
    <t>TableLux Plastic Table Cloth MINI</t>
  </si>
  <si>
    <t>9720</t>
  </si>
  <si>
    <t>'5412865068715</t>
  </si>
  <si>
    <t>http://www.paskesz.eu/wp-content/uploads/products/original/6871.jpg</t>
  </si>
  <si>
    <t>6872</t>
  </si>
  <si>
    <t>TableLux Plastic Table Cloth SMALL</t>
  </si>
  <si>
    <t>11760</t>
  </si>
  <si>
    <t>'5412865068722</t>
  </si>
  <si>
    <t>http://www.paskesz.eu/wp-content/uploads/products/original/6872.jpg</t>
  </si>
  <si>
    <t>6873</t>
  </si>
  <si>
    <t>TableLux Plastic Table Cloth MEDIUM</t>
  </si>
  <si>
    <t>8760</t>
  </si>
  <si>
    <t>'5412865068739</t>
  </si>
  <si>
    <t>http://www.paskesz.eu/wp-content/uploads/products/original/6873.jpg</t>
  </si>
  <si>
    <t>6874</t>
  </si>
  <si>
    <t>TableLux Plastic Table Cloth LARGE</t>
  </si>
  <si>
    <t>10800</t>
  </si>
  <si>
    <t>'5412865068746</t>
  </si>
  <si>
    <t>http://www.paskesz.eu/wp-content/uploads/products/original/6874.jpg</t>
  </si>
  <si>
    <t>6880</t>
  </si>
  <si>
    <t>TableLux Plastic Table Cloth ROLL</t>
  </si>
  <si>
    <t>13200</t>
  </si>
  <si>
    <t>'5 412865 068807</t>
  </si>
  <si>
    <t>http://www.paskesz.eu/wp-content/uploads/products/original/6880-scaled.jpg</t>
  </si>
  <si>
    <t>Shabbos Sponges</t>
  </si>
  <si>
    <t>'744362054003</t>
  </si>
  <si>
    <t>http://www.paskesz.eu/wp-content/uploads/products/original/6900.jpg</t>
  </si>
  <si>
    <t>6901</t>
  </si>
  <si>
    <t>Kosher Scrubbies</t>
  </si>
  <si>
    <t>'7 44362056007</t>
  </si>
  <si>
    <t>http://www.paskesz.eu/wp-content/uploads/products/original/6901.jpg</t>
  </si>
  <si>
    <t>6902</t>
  </si>
  <si>
    <t>Sink Strainers</t>
  </si>
  <si>
    <t>'7 44362 06600 6</t>
  </si>
  <si>
    <t>http://www.paskesz.eu/wp-content/uploads/products/original/6902.jpg</t>
  </si>
  <si>
    <t>6982N</t>
  </si>
  <si>
    <t>Dégraisseur à froid 1000 ml.</t>
  </si>
  <si>
    <t>'665852814016</t>
  </si>
  <si>
    <t>http://www.paskesz.eu/wp-content/uploads/products/original/6982N.jpg</t>
  </si>
  <si>
    <t>6985</t>
  </si>
  <si>
    <t>Liquide vaisselle EZ citron avec pump</t>
  </si>
  <si>
    <t>750</t>
  </si>
  <si>
    <t>'7 290006784537</t>
  </si>
  <si>
    <t>http://www.paskesz.eu/wp-content/uploads/products/original/6985.jpg</t>
  </si>
  <si>
    <t>6986</t>
  </si>
  <si>
    <t>Liquide vaisselle Berry</t>
  </si>
  <si>
    <t>'7290001713532</t>
  </si>
  <si>
    <t>http://www.paskesz.eu/wp-content/uploads/products/original/6986-scaled.jpg</t>
  </si>
  <si>
    <t>6987</t>
  </si>
  <si>
    <t>Liquide vaisselle Lemon</t>
  </si>
  <si>
    <t>'7290001713044</t>
  </si>
  <si>
    <t>http://www.paskesz.eu/wp-content/uploads/products/original/6987-scaled.jpg</t>
  </si>
  <si>
    <t>7005</t>
  </si>
  <si>
    <t>L'hava Havdala Pyramid Candle</t>
  </si>
  <si>
    <t>'0 44164 81151 5</t>
  </si>
  <si>
    <t>http://www.paskesz.eu/wp-content/uploads/products/original/7005.jpg</t>
  </si>
  <si>
    <t>7006</t>
  </si>
  <si>
    <t>L'hava Havdala Decorative Multicolor Candle</t>
  </si>
  <si>
    <t>'0 44164 81997 9</t>
  </si>
  <si>
    <t>http://www.paskesz.eu/wp-content/uploads/products/original/7006.jpg</t>
  </si>
  <si>
    <t>7007</t>
  </si>
  <si>
    <t>L'hava Havdala Decorative Silver Candle</t>
  </si>
  <si>
    <t>3264</t>
  </si>
  <si>
    <t>'7 290002 128618</t>
  </si>
  <si>
    <t>http://www.paskesz.eu/wp-content/uploads/products/original/7007.jpg</t>
  </si>
  <si>
    <t>7010</t>
  </si>
  <si>
    <t>L'Hava Matches</t>
  </si>
  <si>
    <t>'0 25675 99403 4</t>
  </si>
  <si>
    <t>http://www.paskesz.eu/wp-content/uploads/products/original/7010.jpg</t>
  </si>
  <si>
    <t>7016</t>
  </si>
  <si>
    <t>L'Hava Candle Tin 24h</t>
  </si>
  <si>
    <t>'0 44164382527</t>
  </si>
  <si>
    <t>http://www.paskesz.eu/wp-content/uploads/products/original/7016.jpg</t>
  </si>
  <si>
    <t>7018</t>
  </si>
  <si>
    <t>Seder Candles 10H (4 pc)</t>
  </si>
  <si>
    <t>3960</t>
  </si>
  <si>
    <t>'0 44164 06859 9</t>
  </si>
  <si>
    <t>http://www.paskesz.eu/wp-content/uploads/products/original/7018-scaled.jpg</t>
  </si>
  <si>
    <t>7019</t>
  </si>
  <si>
    <t>Seder Candles 8H (4 pc)</t>
  </si>
  <si>
    <t>2856</t>
  </si>
  <si>
    <t>'0 44164 06985 5</t>
  </si>
  <si>
    <t>http://www.paskesz.eu/wp-content/uploads/products/original/7019-scaled.jpg</t>
  </si>
  <si>
    <t>7021</t>
  </si>
  <si>
    <t>L'Hava Havdalah Candle Blue &amp; White</t>
  </si>
  <si>
    <t>'0 44164 88785 5</t>
  </si>
  <si>
    <t>http://www.paskesz.eu/wp-content/uploads/products/original/7021-scaled.jpg</t>
  </si>
  <si>
    <t>7023</t>
  </si>
  <si>
    <t>L'Hava Mini Tea Lights 1H 50-pack</t>
  </si>
  <si>
    <t>'0 44164 22881 8</t>
  </si>
  <si>
    <t>http://www.paskesz.eu/wp-content/uploads/products/original/7023.jpg</t>
  </si>
  <si>
    <t>7024</t>
  </si>
  <si>
    <t>L'Hava Tea Lights 4H 100-pack</t>
  </si>
  <si>
    <t>'0 4416498861 3</t>
  </si>
  <si>
    <t>http://www.paskesz.eu/wp-content/uploads/products/original/7024.jpg</t>
  </si>
  <si>
    <t>7025</t>
  </si>
  <si>
    <t>L'Hava Tea Lights 4H 50-pack</t>
  </si>
  <si>
    <t>'0 4416422558 9</t>
  </si>
  <si>
    <t>http://www.paskesz.eu/wp-content/uploads/products/original/7025.jpg</t>
  </si>
  <si>
    <t>7026</t>
  </si>
  <si>
    <t>Disposable Candle Holders</t>
  </si>
  <si>
    <t>'0 44164 26565 3</t>
  </si>
  <si>
    <t>http://www.paskesz.eu/wp-content/uploads/products/original/7026.jpg</t>
  </si>
  <si>
    <t>7027</t>
  </si>
  <si>
    <t>L'Hava Clear Cup Tea Lights 4H 40-pack</t>
  </si>
  <si>
    <t>'0 44164 22392 9</t>
  </si>
  <si>
    <t>http://www.paskesz.eu/wp-content/uploads/products/original/7027.jpg</t>
  </si>
  <si>
    <t>7028</t>
  </si>
  <si>
    <t>L'Hava Clear Cup Tea Lights 6H 40-pack</t>
  </si>
  <si>
    <t>'0 44164 22397 4</t>
  </si>
  <si>
    <t>http://www.paskesz.eu/wp-content/uploads/products/original/7028.jpg</t>
  </si>
  <si>
    <t>7029</t>
  </si>
  <si>
    <t>L'Hava 3 Day Candle</t>
  </si>
  <si>
    <t>160</t>
  </si>
  <si>
    <t>'044164385221</t>
  </si>
  <si>
    <t>http://www.paskesz.eu/wp-content/uploads/products/original/7029.jpg</t>
  </si>
  <si>
    <t>7030</t>
  </si>
  <si>
    <t>L'Hava 7 Day Candle</t>
  </si>
  <si>
    <t>486</t>
  </si>
  <si>
    <t>'0 44164 34114 2</t>
  </si>
  <si>
    <t>http://www.paskesz.eu/wp-content/uploads/products/original/7030.jpg</t>
  </si>
  <si>
    <t>7031</t>
  </si>
  <si>
    <t>L'Hava 9 Day Candle</t>
  </si>
  <si>
    <t>'0 44164 36996 2</t>
  </si>
  <si>
    <t>http://www.paskesz.eu/wp-content/uploads/products/original/7031.jpg</t>
  </si>
  <si>
    <t>7033</t>
  </si>
  <si>
    <t>Neronim Dripless Candles 2H (24 pc)</t>
  </si>
  <si>
    <t>144</t>
  </si>
  <si>
    <t>'044164102217</t>
  </si>
  <si>
    <t>http://www.paskesz.eu/wp-content/uploads/products/original/7033.jpg</t>
  </si>
  <si>
    <t>7034</t>
  </si>
  <si>
    <t>Neronim Dripless Candles 6H (24 pc)</t>
  </si>
  <si>
    <t>'044164102149</t>
  </si>
  <si>
    <t>http://www.paskesz.eu/wp-content/uploads/products/original/7034.jpg</t>
  </si>
  <si>
    <t>7035</t>
  </si>
  <si>
    <t>Neronim Dripless Candles 4H (24 pc)</t>
  </si>
  <si>
    <t>280</t>
  </si>
  <si>
    <t>'044164001770</t>
  </si>
  <si>
    <t>http://www.paskesz.eu/wp-content/uploads/products/original/7035.jpg</t>
  </si>
  <si>
    <t>7036</t>
  </si>
  <si>
    <t>Neronim Cups for Dripl.Cndl (2 pc)</t>
  </si>
  <si>
    <t>158</t>
  </si>
  <si>
    <t>'0 44164001848</t>
  </si>
  <si>
    <t>http://www.paskesz.eu/wp-content/uploads/products/original/7036.jpg</t>
  </si>
  <si>
    <t>7037</t>
  </si>
  <si>
    <t>Neronim Glass Cups</t>
  </si>
  <si>
    <t>'0 44164 29985 6</t>
  </si>
  <si>
    <t>http://www.paskesz.eu/wp-content/uploads/products/original/7037.jpg</t>
  </si>
  <si>
    <t>7037B</t>
  </si>
  <si>
    <t>Neronim Glass Cups - with Base</t>
  </si>
  <si>
    <t>http://www.paskesz.eu/wp-content/uploads/products/original/7037B.jpg</t>
  </si>
  <si>
    <t>7037S</t>
  </si>
  <si>
    <t>Neronim Glass Cups - Self Standing</t>
  </si>
  <si>
    <t>http://www.paskesz.eu/wp-content/uploads/products/original/7037S.jpg</t>
  </si>
  <si>
    <t>7038</t>
  </si>
  <si>
    <t>Neronim Dripl.Candls 4H(72)</t>
  </si>
  <si>
    <t>840</t>
  </si>
  <si>
    <t>'044164102385</t>
  </si>
  <si>
    <t>http://www.paskesz.eu/wp-content/uploads/products/original/7038.jpg</t>
  </si>
  <si>
    <t>7039</t>
  </si>
  <si>
    <t>Neronim Dripl.Candls 6H(72)</t>
  </si>
  <si>
    <t>'044164102453</t>
  </si>
  <si>
    <t>http://www.paskesz.eu/wp-content/uploads/products/original/7039.jpg</t>
  </si>
  <si>
    <t>7041</t>
  </si>
  <si>
    <t>2 Day Candle Glass 48h (99188)</t>
  </si>
  <si>
    <t>'044164001602</t>
  </si>
  <si>
    <t>http://www.paskesz.eu/wp-content/uploads/products/original/7041.jpg</t>
  </si>
  <si>
    <t>7042</t>
  </si>
  <si>
    <t>Bedikas Chometz Set</t>
  </si>
  <si>
    <t>'044164069398</t>
  </si>
  <si>
    <t>http://www.paskesz.eu/wp-content/uploads/products/original/7042-scaled.jpg</t>
  </si>
  <si>
    <t>7043</t>
  </si>
  <si>
    <t>YKNHZ Candles</t>
  </si>
  <si>
    <t>'044164067677</t>
  </si>
  <si>
    <t>http://www.paskesz.eu/wp-content/uploads/products/original/7043-scaled.jpg</t>
  </si>
  <si>
    <t>7043B</t>
  </si>
  <si>
    <t>YKNHZ Candles Beeswax</t>
  </si>
  <si>
    <t>960</t>
  </si>
  <si>
    <t>'0 44164 06765 3</t>
  </si>
  <si>
    <t>http://www.paskesz.eu/wp-content/uploads/products/original/7043B-scaled.jpg</t>
  </si>
  <si>
    <t>7044</t>
  </si>
  <si>
    <t>Havdala Candles (Colored)</t>
  </si>
  <si>
    <t>'044164005044</t>
  </si>
  <si>
    <t>http://www.paskesz.eu/wp-content/uploads/products/original/7044.jpg</t>
  </si>
  <si>
    <t>7045</t>
  </si>
  <si>
    <t>Havdala Candles (Beeswax)</t>
  </si>
  <si>
    <t>'044164005112</t>
  </si>
  <si>
    <t>http://www.paskesz.eu/wp-content/uploads/products/original/7045.jpg</t>
  </si>
  <si>
    <t>7047</t>
  </si>
  <si>
    <t>Havdalah Candles (Beeswax Braided)</t>
  </si>
  <si>
    <t>'0 44164 00846 5</t>
  </si>
  <si>
    <t>http://www.paskesz.eu/wp-content/uploads/products/original/7047-scaled.jpg</t>
  </si>
  <si>
    <t>7048C</t>
  </si>
  <si>
    <t>Quick Lite Gelled Colored Small 1.5 Hr</t>
  </si>
  <si>
    <t>44</t>
  </si>
  <si>
    <t>'0 44164 83961 8</t>
  </si>
  <si>
    <t>http://www.paskesz.eu/wp-content/uploads/products/original/7048C.jpg</t>
  </si>
  <si>
    <t>7050</t>
  </si>
  <si>
    <t>Lamp Oil Yellow</t>
  </si>
  <si>
    <t>'0444164 290907</t>
  </si>
  <si>
    <t>http://www.paskesz.eu/wp-content/uploads/products/original/7050-scaled.jpg</t>
  </si>
  <si>
    <t>7052</t>
  </si>
  <si>
    <t>Quick Lite Oil Box 2.5 Hr</t>
  </si>
  <si>
    <t>'0 44164 80021 2</t>
  </si>
  <si>
    <t>http://www.paskesz.eu/wp-content/uploads/products/original/7052.jpg</t>
  </si>
  <si>
    <t>7058</t>
  </si>
  <si>
    <t>Menorah TIN</t>
  </si>
  <si>
    <t>'7 7343002145 6</t>
  </si>
  <si>
    <t>http://www.paskesz.eu/wp-content/uploads/products/original/7058.jpg</t>
  </si>
  <si>
    <t>7060</t>
  </si>
  <si>
    <t>Menorah Strip</t>
  </si>
  <si>
    <t>'0 44164 89696 3</t>
  </si>
  <si>
    <t>http://www.paskesz.eu/wp-content/uploads/products/original/7060.jpg</t>
  </si>
  <si>
    <t>7064</t>
  </si>
  <si>
    <t>Chanuka Candles</t>
  </si>
  <si>
    <t>'044164822351</t>
  </si>
  <si>
    <t>http://www.paskesz.eu/wp-content/uploads/products/original/7064.jpg</t>
  </si>
  <si>
    <t>7065</t>
  </si>
  <si>
    <t>Long Chanuka Candles</t>
  </si>
  <si>
    <t>'044164882355</t>
  </si>
  <si>
    <t>http://www.paskesz.eu/wp-content/uploads/products/original/7065.jpg</t>
  </si>
  <si>
    <t>7066</t>
  </si>
  <si>
    <t>Menora Candle Holder Gold</t>
  </si>
  <si>
    <t>'044164892347</t>
  </si>
  <si>
    <t>http://www.paskesz.eu/wp-content/uploads/products/original/7066.jpg</t>
  </si>
  <si>
    <t>7066A</t>
  </si>
  <si>
    <t>Menora Candle Holder Black</t>
  </si>
  <si>
    <t>'0 44164 88334 5</t>
  </si>
  <si>
    <t>http://www.paskesz.eu/wp-content/uploads/products/original/7066A.jpg</t>
  </si>
  <si>
    <t>7066B</t>
  </si>
  <si>
    <t>Menora Candle Holder Blue</t>
  </si>
  <si>
    <t>'0 44164 89365 8</t>
  </si>
  <si>
    <t>http://www.paskesz.eu/wp-content/uploads/products/original/7066B.jpg</t>
  </si>
  <si>
    <t>7066D</t>
  </si>
  <si>
    <t>Menora Candle Holder Pink</t>
  </si>
  <si>
    <t>'0 44164 89879 0</t>
  </si>
  <si>
    <t>http://www.paskesz.eu/wp-content/uploads/products/original/7066D.jpg</t>
  </si>
  <si>
    <t>7067</t>
  </si>
  <si>
    <t>Menora Candle Holder Silver</t>
  </si>
  <si>
    <t>'044164899827</t>
  </si>
  <si>
    <t>http://www.paskesz.eu/wp-content/uploads/products/original/7067.jpg</t>
  </si>
  <si>
    <t>7068</t>
  </si>
  <si>
    <t>Floating Wicks Octagon</t>
  </si>
  <si>
    <t>'0 44164 03678 9</t>
  </si>
  <si>
    <t>http://www.paskesz.eu/wp-content/uploads/products/original/7068.jpg</t>
  </si>
  <si>
    <t>7069</t>
  </si>
  <si>
    <t>Floating Wicks Round</t>
  </si>
  <si>
    <t>'0 44164 02789 3</t>
  </si>
  <si>
    <t>http://www.paskesz.eu/wp-content/uploads/products/original/7069.jpg</t>
  </si>
  <si>
    <t>7070</t>
  </si>
  <si>
    <t>Floating Wicks Large Round</t>
  </si>
  <si>
    <t>'0 44164 09569 4</t>
  </si>
  <si>
    <t>http://www.paskesz.eu/wp-content/uploads/products/original/7070.jpg</t>
  </si>
  <si>
    <t>7071</t>
  </si>
  <si>
    <t>Floating Wicks Ready to Use</t>
  </si>
  <si>
    <t>'0 44164 06391 4</t>
  </si>
  <si>
    <t>http://www.paskesz.eu/wp-content/uploads/products/original/7071.jpg</t>
  </si>
  <si>
    <t>7072</t>
  </si>
  <si>
    <t>Floating Wicks Octogan Ready to Use</t>
  </si>
  <si>
    <t>'0 44164 05394 6</t>
  </si>
  <si>
    <t>http://www.paskesz.eu/wp-content/uploads/products/original/7072.jpg</t>
  </si>
  <si>
    <t>7074</t>
  </si>
  <si>
    <t>Shamosh Candle 7+1pk</t>
  </si>
  <si>
    <t>1044</t>
  </si>
  <si>
    <t>'0 44164 01728 3</t>
  </si>
  <si>
    <t>http://www.paskesz.eu/wp-content/uploads/products/original/7074.jpg</t>
  </si>
  <si>
    <t>7076</t>
  </si>
  <si>
    <t>Shamosh Candle 8pk</t>
  </si>
  <si>
    <t>204</t>
  </si>
  <si>
    <t>'0 44164 00901 1</t>
  </si>
  <si>
    <t>http://www.paskesz.eu/wp-content/uploads/products/original/7076.jpg</t>
  </si>
  <si>
    <t>7077</t>
  </si>
  <si>
    <t>Oil Lamps 2pk</t>
  </si>
  <si>
    <t>'0 44164 29001 3</t>
  </si>
  <si>
    <t>http://www.paskesz.eu/wp-content/uploads/products/original/7077.jpg</t>
  </si>
  <si>
    <t>7200</t>
  </si>
  <si>
    <t>Trad.Soup Beef Style</t>
  </si>
  <si>
    <t>'735375602251</t>
  </si>
  <si>
    <t>http://www.paskesz.eu/wp-content/uploads/products/original/7200.jpg</t>
  </si>
  <si>
    <t>7201</t>
  </si>
  <si>
    <t>Trad.Soup Vegetable Style</t>
  </si>
  <si>
    <t>'735375603258</t>
  </si>
  <si>
    <t>http://www.paskesz.eu/wp-content/uploads/products/original/7201.jpg</t>
  </si>
  <si>
    <t>7202</t>
  </si>
  <si>
    <t>Trad.Soup Tomato Style</t>
  </si>
  <si>
    <t>'735375604255</t>
  </si>
  <si>
    <t>http://www.paskesz.eu/wp-content/uploads/products/original/7202.jpg</t>
  </si>
  <si>
    <t>7204</t>
  </si>
  <si>
    <t>Trad.Soup Gluten Free Creamy Chicken KFP</t>
  </si>
  <si>
    <t>'7 35375434005</t>
  </si>
  <si>
    <t>http://www.paskesz.eu/wp-content/uploads/products/original/7204.jpg</t>
  </si>
  <si>
    <t>7205</t>
  </si>
  <si>
    <t>Trad.Soup Chicken Style</t>
  </si>
  <si>
    <t>'735375601254</t>
  </si>
  <si>
    <t>http://www.paskesz.eu/wp-content/uploads/products/original/7205.jpg</t>
  </si>
  <si>
    <t>7206</t>
  </si>
  <si>
    <t>Trad.Soup Chicken Style Reduced Sodium</t>
  </si>
  <si>
    <t>'735375606259</t>
  </si>
  <si>
    <t>http://www.paskesz.eu/wp-content/uploads/products/original/7206.jpg</t>
  </si>
  <si>
    <t>7250</t>
  </si>
  <si>
    <t>Instant Soup Vegetable</t>
  </si>
  <si>
    <t>'084685000739</t>
  </si>
  <si>
    <t>http://www.paskesz.eu/wp-content/uploads/products/original/7250.jpg</t>
  </si>
  <si>
    <t>7251</t>
  </si>
  <si>
    <t>Instant Soup Mushroom</t>
  </si>
  <si>
    <t>'084685000708</t>
  </si>
  <si>
    <t>http://www.paskesz.eu/wp-content/uploads/products/original/7251.jpg</t>
  </si>
  <si>
    <t>7252</t>
  </si>
  <si>
    <t>Instant Soup Chicken Flav. Parve</t>
  </si>
  <si>
    <t>'084685000722</t>
  </si>
  <si>
    <t>http://www.paskesz.eu/wp-content/uploads/products/original/7252.jpg</t>
  </si>
  <si>
    <t>7253</t>
  </si>
  <si>
    <t>Instant Soup Tomato</t>
  </si>
  <si>
    <t>31</t>
  </si>
  <si>
    <t>'084685000715</t>
  </si>
  <si>
    <t>http://www.paskesz.eu/wp-content/uploads/products/original/7253.jpg</t>
  </si>
  <si>
    <t>15/05/2026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</si>
</sst>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0"/>
      <color rgb="FFCC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3" numFmtId="0" fillId="0" borderId="1" applyFont="1" applyNumberFormat="0" applyFill="0" applyBorder="1" applyAlignment="1">
      <alignment horizontal="center" vertical="center" textRotation="0" wrapText="true" shrinkToFit="false"/>
    </xf>
    <xf xfId="0" fontId="4" numFmtId="0" fillId="0" borderId="1" applyFont="1" applyNumberFormat="0" applyFill="0" applyBorder="1" applyAlignment="1">
      <alignment horizontal="left" vertical="center" textRotation="0" wrapText="true" shrinkToFit="false"/>
    </xf>
    <xf xfId="0" fontId="3" numFmtId="0" fillId="0" borderId="1" applyFont="1" applyNumberFormat="0" applyFill="0" applyBorder="1" applyAlignment="1">
      <alignment horizontal="left" vertical="center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30"/>
  <sheetViews>
    <sheetView tabSelected="1" workbookViewId="0" showGridLines="true" showRowColHeaders="1">
      <selection activeCell="A730" sqref="A730"/>
    </sheetView>
  </sheetViews>
  <sheetFormatPr defaultRowHeight="14.4" outlineLevelRow="0" outlineLevelCol="0"/>
  <cols>
    <col min="1" max="1" width="10" customWidth="true" style="0"/>
    <col min="2" max="2" width="26" customWidth="true" style="0"/>
    <col min="3" max="3" width="44" customWidth="true" style="0"/>
    <col min="4" max="4" width="10" customWidth="true" style="0"/>
    <col min="5" max="5" width="12" customWidth="true" style="0"/>
    <col min="6" max="6" width="12" customWidth="true" style="0"/>
    <col min="7" max="7" width="18" customWidth="true" style="0"/>
    <col min="8" max="8" width="50" customWidth="true" style="0"/>
  </cols>
  <sheetData>
    <row r="1" spans="1:8" customHeight="1" ht="25">
      <c r="A1" s="1" t="s">
        <v>0</v>
      </c>
    </row>
    <row r="2" spans="1:8" customHeight="1" ht="20"/>
    <row r="3" spans="1:8" customHeight="1" ht="3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8" customHeight="1" ht="80">
      <c r="A4" s="3" t="s">
        <v>8</v>
      </c>
      <c r="B4" s="3" t="e">
        <f>IMAGE("http://www.paskesz.eu/wp-content/uploads/products/original/FRZ 476.jpg",2)</f>
        <v>#NAME?</v>
      </c>
      <c r="C4" s="4" t="s">
        <v>9</v>
      </c>
      <c r="D4" s="3" t="s">
        <v>10</v>
      </c>
      <c r="E4" s="3"/>
      <c r="F4" s="3" t="s">
        <v>11</v>
      </c>
      <c r="G4" s="3" t="s">
        <v>12</v>
      </c>
      <c r="H4" s="5" t="s">
        <v>13</v>
      </c>
    </row>
    <row r="5" spans="1:8" customHeight="1" ht="80">
      <c r="A5" s="3" t="s">
        <v>14</v>
      </c>
      <c r="B5" s="3" t="e">
        <f>IMAGE("http://www.paskesz.eu/wp-content/uploads/products/original/FRZP102.jpg",2)</f>
        <v>#NAME?</v>
      </c>
      <c r="C5" s="4" t="s">
        <v>15</v>
      </c>
      <c r="D5" s="3" t="s">
        <v>16</v>
      </c>
      <c r="E5" s="3"/>
      <c r="F5" s="3" t="s">
        <v>17</v>
      </c>
      <c r="G5" s="3" t="s">
        <v>18</v>
      </c>
      <c r="H5" s="5" t="s">
        <v>19</v>
      </c>
    </row>
    <row r="6" spans="1:8" customHeight="1" ht="80">
      <c r="A6" s="3" t="s">
        <v>20</v>
      </c>
      <c r="B6" s="3" t="e">
        <f>IMAGE("http://www.paskesz.eu/wp-content/uploads/products/original/HAR001.jpg",2)</f>
        <v>#NAME?</v>
      </c>
      <c r="C6" s="4" t="s">
        <v>21</v>
      </c>
      <c r="D6" s="3"/>
      <c r="E6" s="3"/>
      <c r="F6" s="3" t="s">
        <v>22</v>
      </c>
      <c r="G6" s="3"/>
      <c r="H6" s="5" t="s">
        <v>23</v>
      </c>
    </row>
    <row r="7" spans="1:8" customHeight="1" ht="80">
      <c r="A7" s="3" t="s">
        <v>24</v>
      </c>
      <c r="B7" s="3" t="e">
        <f>IMAGE("http://www.paskesz.eu/wp-content/uploads/products/original/HAR003.jpg",2)</f>
        <v>#NAME?</v>
      </c>
      <c r="C7" s="4" t="s">
        <v>25</v>
      </c>
      <c r="D7" s="3"/>
      <c r="E7" s="3"/>
      <c r="F7" s="3"/>
      <c r="G7" s="3"/>
      <c r="H7" s="5" t="s">
        <v>26</v>
      </c>
    </row>
    <row r="8" spans="1:8" customHeight="1" ht="80">
      <c r="A8" s="3" t="s">
        <v>27</v>
      </c>
      <c r="B8" s="3" t="e">
        <f>IMAGE("http://www.paskesz.eu/wp-content/uploads/products/original/HAR004.jpg",2)</f>
        <v>#NAME?</v>
      </c>
      <c r="C8" s="4" t="s">
        <v>28</v>
      </c>
      <c r="D8" s="3"/>
      <c r="E8" s="3"/>
      <c r="F8" s="3" t="s">
        <v>29</v>
      </c>
      <c r="G8" s="3" t="s">
        <v>30</v>
      </c>
      <c r="H8" s="5" t="s">
        <v>31</v>
      </c>
    </row>
    <row r="9" spans="1:8" customHeight="1" ht="80">
      <c r="A9" s="3" t="s">
        <v>32</v>
      </c>
      <c r="B9" s="3" t="e">
        <f>IMAGE("http://www.paskesz.eu/wp-content/uploads/products/original/HAR007.jpg",2)</f>
        <v>#NAME?</v>
      </c>
      <c r="C9" s="4" t="s">
        <v>33</v>
      </c>
      <c r="D9" s="3"/>
      <c r="E9" s="3"/>
      <c r="F9" s="3" t="s">
        <v>34</v>
      </c>
      <c r="G9" s="3"/>
      <c r="H9" s="5" t="s">
        <v>35</v>
      </c>
    </row>
    <row r="10" spans="1:8" customHeight="1" ht="80">
      <c r="A10" s="3" t="s">
        <v>36</v>
      </c>
      <c r="B10" s="3" t="e">
        <f>IMAGE("http://www.paskesz.eu/wp-content/uploads/products/original/HAR009.jpg",2)</f>
        <v>#NAME?</v>
      </c>
      <c r="C10" s="4" t="s">
        <v>37</v>
      </c>
      <c r="D10" s="3"/>
      <c r="E10" s="3"/>
      <c r="F10" s="3" t="s">
        <v>38</v>
      </c>
      <c r="G10" s="3"/>
      <c r="H10" s="5" t="s">
        <v>39</v>
      </c>
    </row>
    <row r="11" spans="1:8" customHeight="1" ht="80">
      <c r="A11" s="3" t="s">
        <v>40</v>
      </c>
      <c r="B11" s="3"/>
      <c r="C11" s="4" t="s">
        <v>41</v>
      </c>
      <c r="D11" s="3"/>
      <c r="E11" s="3"/>
      <c r="F11" s="3"/>
      <c r="G11" s="3"/>
      <c r="H11" s="5"/>
    </row>
    <row r="12" spans="1:8" customHeight="1" ht="80">
      <c r="A12" s="3" t="s">
        <v>42</v>
      </c>
      <c r="B12" s="3"/>
      <c r="C12" s="4" t="s">
        <v>43</v>
      </c>
      <c r="D12" s="3"/>
      <c r="E12" s="3"/>
      <c r="F12" s="3"/>
      <c r="G12" s="3"/>
      <c r="H12" s="5"/>
    </row>
    <row r="13" spans="1:8" customHeight="1" ht="80">
      <c r="A13" s="3" t="s">
        <v>44</v>
      </c>
      <c r="B13" s="3"/>
      <c r="C13" s="4" t="s">
        <v>45</v>
      </c>
      <c r="D13" s="3"/>
      <c r="E13" s="3"/>
      <c r="F13" s="3"/>
      <c r="G13" s="3"/>
      <c r="H13" s="5"/>
    </row>
    <row r="14" spans="1:8" customHeight="1" ht="80">
      <c r="A14" s="3" t="s">
        <v>46</v>
      </c>
      <c r="B14" s="3"/>
      <c r="C14" s="4" t="s">
        <v>47</v>
      </c>
      <c r="D14" s="3"/>
      <c r="E14" s="3"/>
      <c r="F14" s="3"/>
      <c r="G14" s="3"/>
      <c r="H14" s="5"/>
    </row>
    <row r="15" spans="1:8" customHeight="1" ht="80">
      <c r="A15" s="3" t="s">
        <v>48</v>
      </c>
      <c r="B15" s="3"/>
      <c r="C15" s="4" t="s">
        <v>49</v>
      </c>
      <c r="D15" s="3"/>
      <c r="E15" s="3"/>
      <c r="F15" s="3"/>
      <c r="G15" s="3"/>
      <c r="H15" s="5"/>
    </row>
    <row r="16" spans="1:8" customHeight="1" ht="80">
      <c r="A16" s="3" t="s">
        <v>50</v>
      </c>
      <c r="B16" s="3"/>
      <c r="C16" s="4" t="s">
        <v>51</v>
      </c>
      <c r="D16" s="3"/>
      <c r="E16" s="3"/>
      <c r="F16" s="3"/>
      <c r="G16" s="3"/>
      <c r="H16" s="5"/>
    </row>
    <row r="17" spans="1:8" customHeight="1" ht="80">
      <c r="A17" s="3" t="s">
        <v>52</v>
      </c>
      <c r="B17" s="3"/>
      <c r="C17" s="4" t="s">
        <v>53</v>
      </c>
      <c r="D17" s="3"/>
      <c r="E17" s="3"/>
      <c r="F17" s="3"/>
      <c r="G17" s="3"/>
      <c r="H17" s="5"/>
    </row>
    <row r="18" spans="1:8" customHeight="1" ht="80">
      <c r="A18" s="3" t="s">
        <v>54</v>
      </c>
      <c r="B18" s="3"/>
      <c r="C18" s="4" t="s">
        <v>55</v>
      </c>
      <c r="D18" s="3"/>
      <c r="E18" s="3"/>
      <c r="F18" s="3"/>
      <c r="G18" s="3"/>
      <c r="H18" s="5"/>
    </row>
    <row r="19" spans="1:8" customHeight="1" ht="80">
      <c r="A19" s="3" t="s">
        <v>56</v>
      </c>
      <c r="B19" s="3"/>
      <c r="C19" s="4" t="s">
        <v>57</v>
      </c>
      <c r="D19" s="3"/>
      <c r="E19" s="3"/>
      <c r="F19" s="3"/>
      <c r="G19" s="3"/>
      <c r="H19" s="5"/>
    </row>
    <row r="20" spans="1:8" customHeight="1" ht="80">
      <c r="A20" s="3" t="s">
        <v>58</v>
      </c>
      <c r="B20" s="3"/>
      <c r="C20" s="4" t="s">
        <v>59</v>
      </c>
      <c r="D20" s="3"/>
      <c r="E20" s="3"/>
      <c r="F20" s="3"/>
      <c r="G20" s="3"/>
      <c r="H20" s="5"/>
    </row>
    <row r="21" spans="1:8" customHeight="1" ht="80">
      <c r="A21" s="3" t="s">
        <v>60</v>
      </c>
      <c r="B21" s="3"/>
      <c r="C21" s="4" t="s">
        <v>61</v>
      </c>
      <c r="D21" s="3"/>
      <c r="E21" s="3"/>
      <c r="F21" s="3"/>
      <c r="G21" s="3"/>
      <c r="H21" s="5"/>
    </row>
    <row r="22" spans="1:8" customHeight="1" ht="80">
      <c r="A22" s="3" t="s">
        <v>62</v>
      </c>
      <c r="B22" s="3"/>
      <c r="C22" s="4" t="s">
        <v>63</v>
      </c>
      <c r="D22" s="3"/>
      <c r="E22" s="3"/>
      <c r="F22" s="3"/>
      <c r="G22" s="3"/>
      <c r="H22" s="5"/>
    </row>
    <row r="23" spans="1:8" customHeight="1" ht="80">
      <c r="A23" s="3" t="s">
        <v>64</v>
      </c>
      <c r="B23" s="3"/>
      <c r="C23" s="4" t="s">
        <v>65</v>
      </c>
      <c r="D23" s="3"/>
      <c r="E23" s="3"/>
      <c r="F23" s="3"/>
      <c r="G23" s="3"/>
      <c r="H23" s="5"/>
    </row>
    <row r="24" spans="1:8" customHeight="1" ht="80">
      <c r="A24" s="3" t="s">
        <v>66</v>
      </c>
      <c r="B24" s="3" t="e">
        <f>IMAGE("http://www.paskesz.eu/wp-content/uploads/products/original/PAS001-scaled.jpg",2)</f>
        <v>#NAME?</v>
      </c>
      <c r="C24" s="4" t="s">
        <v>67</v>
      </c>
      <c r="D24" s="3"/>
      <c r="E24" s="3"/>
      <c r="F24" s="3" t="s">
        <v>68</v>
      </c>
      <c r="G24" s="3"/>
      <c r="H24" s="5" t="s">
        <v>69</v>
      </c>
    </row>
    <row r="25" spans="1:8" customHeight="1" ht="80">
      <c r="A25" s="3" t="s">
        <v>70</v>
      </c>
      <c r="B25" s="3" t="e">
        <f>IMAGE("http://www.paskesz.eu/wp-content/uploads/products/original/PAS002.jpg",2)</f>
        <v>#NAME?</v>
      </c>
      <c r="C25" s="4" t="s">
        <v>71</v>
      </c>
      <c r="D25" s="3"/>
      <c r="E25" s="3"/>
      <c r="F25" s="3" t="s">
        <v>72</v>
      </c>
      <c r="G25" s="3"/>
      <c r="H25" s="5" t="s">
        <v>73</v>
      </c>
    </row>
    <row r="26" spans="1:8" customHeight="1" ht="80">
      <c r="A26" s="3" t="s">
        <v>74</v>
      </c>
      <c r="B26" s="3" t="e">
        <f>IMAGE("http://www.paskesz.eu/wp-content/uploads/products/original/PAS003-scaled.jpg",2)</f>
        <v>#NAME?</v>
      </c>
      <c r="C26" s="4" t="s">
        <v>75</v>
      </c>
      <c r="D26" s="3"/>
      <c r="E26" s="3"/>
      <c r="F26" s="3" t="s">
        <v>68</v>
      </c>
      <c r="G26" s="3"/>
      <c r="H26" s="5" t="s">
        <v>76</v>
      </c>
    </row>
    <row r="27" spans="1:8" customHeight="1" ht="80">
      <c r="A27" s="3" t="s">
        <v>77</v>
      </c>
      <c r="B27" s="3" t="e">
        <f>IMAGE("http://www.paskesz.eu/wp-content/uploads/products/original/PAS007.jpg",2)</f>
        <v>#NAME?</v>
      </c>
      <c r="C27" s="4" t="s">
        <v>78</v>
      </c>
      <c r="D27" s="3"/>
      <c r="E27" s="3"/>
      <c r="F27" s="3" t="s">
        <v>79</v>
      </c>
      <c r="G27" s="3"/>
      <c r="H27" s="5" t="s">
        <v>80</v>
      </c>
    </row>
    <row r="28" spans="1:8" customHeight="1" ht="80">
      <c r="A28" s="3" t="s">
        <v>81</v>
      </c>
      <c r="B28" s="3" t="e">
        <f>IMAGE("http://www.paskesz.eu/wp-content/uploads/products/original/PCB001.jpg",2)</f>
        <v>#NAME?</v>
      </c>
      <c r="C28" s="4" t="s">
        <v>82</v>
      </c>
      <c r="D28" s="3"/>
      <c r="E28" s="3"/>
      <c r="F28" s="3"/>
      <c r="G28" s="3"/>
      <c r="H28" s="5" t="s">
        <v>83</v>
      </c>
    </row>
    <row r="29" spans="1:8" customHeight="1" ht="80">
      <c r="A29" s="3" t="s">
        <v>84</v>
      </c>
      <c r="B29" s="3" t="e">
        <f>IMAGE("http://www.paskesz.eu/wp-content/uploads/products/original/PCB002.jpg",2)</f>
        <v>#NAME?</v>
      </c>
      <c r="C29" s="4" t="s">
        <v>85</v>
      </c>
      <c r="D29" s="3"/>
      <c r="E29" s="3"/>
      <c r="F29" s="3"/>
      <c r="G29" s="3"/>
      <c r="H29" s="5" t="s">
        <v>86</v>
      </c>
    </row>
    <row r="30" spans="1:8" customHeight="1" ht="80">
      <c r="A30" s="3" t="s">
        <v>87</v>
      </c>
      <c r="B30" s="3" t="e">
        <f>IMAGE("http://www.paskesz.eu/wp-content/uploads/products/original/PEZ004-scaled.jpg",2)</f>
        <v>#NAME?</v>
      </c>
      <c r="C30" s="4" t="s">
        <v>88</v>
      </c>
      <c r="D30" s="3"/>
      <c r="E30" s="3"/>
      <c r="F30" s="3" t="s">
        <v>22</v>
      </c>
      <c r="G30" s="3"/>
      <c r="H30" s="5" t="s">
        <v>89</v>
      </c>
    </row>
    <row r="31" spans="1:8" customHeight="1" ht="80">
      <c r="A31" s="3" t="s">
        <v>90</v>
      </c>
      <c r="B31" s="3" t="e">
        <f>IMAGE("http://www.paskesz.eu/wp-content/uploads/products/original/PEZ005.jpg",2)</f>
        <v>#NAME?</v>
      </c>
      <c r="C31" s="4" t="s">
        <v>91</v>
      </c>
      <c r="D31" s="3"/>
      <c r="E31" s="3"/>
      <c r="F31" s="3"/>
      <c r="G31" s="3"/>
      <c r="H31" s="5" t="s">
        <v>92</v>
      </c>
    </row>
    <row r="32" spans="1:8" customHeight="1" ht="80">
      <c r="A32" s="3" t="s">
        <v>93</v>
      </c>
      <c r="B32" s="3"/>
      <c r="C32" s="4" t="s">
        <v>94</v>
      </c>
      <c r="D32" s="3"/>
      <c r="E32" s="3"/>
      <c r="F32" s="3" t="s">
        <v>95</v>
      </c>
      <c r="G32" s="3"/>
      <c r="H32" s="5"/>
    </row>
    <row r="33" spans="1:8" customHeight="1" ht="80">
      <c r="A33" s="3" t="s">
        <v>96</v>
      </c>
      <c r="B33" s="3" t="e">
        <f>IMAGE("http://www.paskesz.eu/wp-content/uploads/products/original/1501.jpg",2)</f>
        <v>#NAME?</v>
      </c>
      <c r="C33" s="4" t="s">
        <v>97</v>
      </c>
      <c r="D33" s="3" t="s">
        <v>10</v>
      </c>
      <c r="E33" s="3"/>
      <c r="F33" s="3" t="s">
        <v>98</v>
      </c>
      <c r="G33" s="3" t="s">
        <v>99</v>
      </c>
      <c r="H33" s="5" t="s">
        <v>100</v>
      </c>
    </row>
    <row r="34" spans="1:8" customHeight="1" ht="80">
      <c r="A34" s="3" t="s">
        <v>101</v>
      </c>
      <c r="B34" s="3" t="e">
        <f>IMAGE("http://www.paskesz.eu/wp-content/uploads/products/original/1502.jpg",2)</f>
        <v>#NAME?</v>
      </c>
      <c r="C34" s="4" t="s">
        <v>102</v>
      </c>
      <c r="D34" s="3" t="s">
        <v>10</v>
      </c>
      <c r="E34" s="3"/>
      <c r="F34" s="3" t="s">
        <v>98</v>
      </c>
      <c r="G34" s="3" t="s">
        <v>103</v>
      </c>
      <c r="H34" s="5" t="s">
        <v>104</v>
      </c>
    </row>
    <row r="35" spans="1:8" customHeight="1" ht="80">
      <c r="A35" s="3" t="s">
        <v>105</v>
      </c>
      <c r="B35" s="3" t="e">
        <f>IMAGE("http://www.paskesz.eu/wp-content/uploads/products/original/1503.jpg",2)</f>
        <v>#NAME?</v>
      </c>
      <c r="C35" s="4" t="s">
        <v>106</v>
      </c>
      <c r="D35" s="3" t="s">
        <v>10</v>
      </c>
      <c r="E35" s="3"/>
      <c r="F35" s="3" t="s">
        <v>107</v>
      </c>
      <c r="G35" s="3" t="s">
        <v>108</v>
      </c>
      <c r="H35" s="5" t="s">
        <v>109</v>
      </c>
    </row>
    <row r="36" spans="1:8" customHeight="1" ht="80">
      <c r="A36" s="3" t="s">
        <v>110</v>
      </c>
      <c r="B36" s="3" t="e">
        <f>IMAGE("http://www.paskesz.eu/wp-content/uploads/products/original/1505.jpg",2)</f>
        <v>#NAME?</v>
      </c>
      <c r="C36" s="4" t="s">
        <v>111</v>
      </c>
      <c r="D36" s="3" t="s">
        <v>10</v>
      </c>
      <c r="E36" s="3"/>
      <c r="F36" s="3" t="s">
        <v>107</v>
      </c>
      <c r="G36" s="3" t="s">
        <v>112</v>
      </c>
      <c r="H36" s="5" t="s">
        <v>113</v>
      </c>
    </row>
    <row r="37" spans="1:8" customHeight="1" ht="80">
      <c r="A37" s="3" t="s">
        <v>114</v>
      </c>
      <c r="B37" s="3" t="e">
        <f>IMAGE("http://www.paskesz.eu/wp-content/uploads/products/original/1506.jpg",2)</f>
        <v>#NAME?</v>
      </c>
      <c r="C37" s="4" t="s">
        <v>115</v>
      </c>
      <c r="D37" s="3" t="s">
        <v>10</v>
      </c>
      <c r="E37" s="3"/>
      <c r="F37" s="3" t="s">
        <v>107</v>
      </c>
      <c r="G37" s="3" t="s">
        <v>116</v>
      </c>
      <c r="H37" s="5" t="s">
        <v>117</v>
      </c>
    </row>
    <row r="38" spans="1:8" customHeight="1" ht="80">
      <c r="A38" s="3" t="s">
        <v>118</v>
      </c>
      <c r="B38" s="3" t="e">
        <f>IMAGE("http://www.paskesz.eu/wp-content/uploads/products/original/1509.jpg",2)</f>
        <v>#NAME?</v>
      </c>
      <c r="C38" s="4" t="s">
        <v>119</v>
      </c>
      <c r="D38" s="3" t="s">
        <v>10</v>
      </c>
      <c r="E38" s="3"/>
      <c r="F38" s="3" t="s">
        <v>120</v>
      </c>
      <c r="G38" s="3" t="s">
        <v>121</v>
      </c>
      <c r="H38" s="5" t="s">
        <v>122</v>
      </c>
    </row>
    <row r="39" spans="1:8" customHeight="1" ht="80">
      <c r="A39" s="3" t="s">
        <v>123</v>
      </c>
      <c r="B39" s="3" t="e">
        <f>IMAGE("http://www.paskesz.eu/wp-content/uploads/products/original/1510.jpg",2)</f>
        <v>#NAME?</v>
      </c>
      <c r="C39" s="4" t="s">
        <v>124</v>
      </c>
      <c r="D39" s="3" t="s">
        <v>10</v>
      </c>
      <c r="E39" s="3"/>
      <c r="F39" s="3" t="s">
        <v>120</v>
      </c>
      <c r="G39" s="3" t="s">
        <v>125</v>
      </c>
      <c r="H39" s="5" t="s">
        <v>126</v>
      </c>
    </row>
    <row r="40" spans="1:8" customHeight="1" ht="80">
      <c r="A40" s="3" t="s">
        <v>127</v>
      </c>
      <c r="B40" s="3" t="e">
        <f>IMAGE("http://www.paskesz.eu/wp-content/uploads/products/original/1512.jpg",2)</f>
        <v>#NAME?</v>
      </c>
      <c r="C40" s="4" t="s">
        <v>128</v>
      </c>
      <c r="D40" s="3" t="s">
        <v>129</v>
      </c>
      <c r="E40" s="3"/>
      <c r="F40" s="3" t="s">
        <v>130</v>
      </c>
      <c r="G40" s="3" t="s">
        <v>131</v>
      </c>
      <c r="H40" s="5" t="s">
        <v>132</v>
      </c>
    </row>
    <row r="41" spans="1:8" customHeight="1" ht="80">
      <c r="A41" s="3" t="s">
        <v>133</v>
      </c>
      <c r="B41" s="3" t="e">
        <f>IMAGE("http://www.paskesz.eu/wp-content/uploads/products/original/1513.jpg",2)</f>
        <v>#NAME?</v>
      </c>
      <c r="C41" s="4" t="s">
        <v>134</v>
      </c>
      <c r="D41" s="3" t="s">
        <v>11</v>
      </c>
      <c r="E41" s="3"/>
      <c r="F41" s="3" t="s">
        <v>130</v>
      </c>
      <c r="G41" s="3" t="s">
        <v>135</v>
      </c>
      <c r="H41" s="5" t="s">
        <v>136</v>
      </c>
    </row>
    <row r="42" spans="1:8" customHeight="1" ht="80">
      <c r="A42" s="3" t="s">
        <v>137</v>
      </c>
      <c r="B42" s="3" t="e">
        <f>IMAGE("http://www.paskesz.eu/wp-content/uploads/products/original/1522.jpg",2)</f>
        <v>#NAME?</v>
      </c>
      <c r="C42" s="4" t="s">
        <v>138</v>
      </c>
      <c r="D42" s="3" t="s">
        <v>129</v>
      </c>
      <c r="E42" s="3"/>
      <c r="F42" s="3" t="s">
        <v>139</v>
      </c>
      <c r="G42" s="3" t="s">
        <v>140</v>
      </c>
      <c r="H42" s="5" t="s">
        <v>141</v>
      </c>
    </row>
    <row r="43" spans="1:8" customHeight="1" ht="80">
      <c r="A43" s="3" t="s">
        <v>142</v>
      </c>
      <c r="B43" s="3" t="e">
        <f>IMAGE("http://www.paskesz.eu/wp-content/uploads/products/original/1524.jpg",2)</f>
        <v>#NAME?</v>
      </c>
      <c r="C43" s="4" t="s">
        <v>143</v>
      </c>
      <c r="D43" s="3" t="s">
        <v>129</v>
      </c>
      <c r="E43" s="3"/>
      <c r="F43" s="3" t="s">
        <v>139</v>
      </c>
      <c r="G43" s="3" t="s">
        <v>144</v>
      </c>
      <c r="H43" s="5" t="s">
        <v>145</v>
      </c>
    </row>
    <row r="44" spans="1:8" customHeight="1" ht="80">
      <c r="A44" s="3" t="s">
        <v>146</v>
      </c>
      <c r="B44" s="3" t="e">
        <f>IMAGE("http://www.paskesz.eu/wp-content/uploads/products/original/1525.jpg",2)</f>
        <v>#NAME?</v>
      </c>
      <c r="C44" s="4" t="s">
        <v>147</v>
      </c>
      <c r="D44" s="3" t="s">
        <v>148</v>
      </c>
      <c r="E44" s="3"/>
      <c r="F44" s="3" t="s">
        <v>149</v>
      </c>
      <c r="G44" s="3" t="s">
        <v>150</v>
      </c>
      <c r="H44" s="5" t="s">
        <v>151</v>
      </c>
    </row>
    <row r="45" spans="1:8" customHeight="1" ht="80">
      <c r="A45" s="3" t="s">
        <v>152</v>
      </c>
      <c r="B45" s="3" t="e">
        <f>IMAGE("http://www.paskesz.eu/wp-content/uploads/products/original/1528.jpg",2)</f>
        <v>#NAME?</v>
      </c>
      <c r="C45" s="4" t="s">
        <v>153</v>
      </c>
      <c r="D45" s="3" t="s">
        <v>148</v>
      </c>
      <c r="E45" s="3"/>
      <c r="F45" s="3" t="s">
        <v>149</v>
      </c>
      <c r="G45" s="3" t="s">
        <v>154</v>
      </c>
      <c r="H45" s="5" t="s">
        <v>155</v>
      </c>
    </row>
    <row r="46" spans="1:8" customHeight="1" ht="80">
      <c r="A46" s="3" t="s">
        <v>156</v>
      </c>
      <c r="B46" s="3" t="e">
        <f>IMAGE("http://www.paskesz.eu/wp-content/uploads/products/original/1544.jpg",2)</f>
        <v>#NAME?</v>
      </c>
      <c r="C46" s="4" t="s">
        <v>157</v>
      </c>
      <c r="D46" s="3" t="s">
        <v>10</v>
      </c>
      <c r="E46" s="3"/>
      <c r="F46" s="3" t="s">
        <v>158</v>
      </c>
      <c r="G46" s="3" t="s">
        <v>159</v>
      </c>
      <c r="H46" s="5" t="s">
        <v>160</v>
      </c>
    </row>
    <row r="47" spans="1:8" customHeight="1" ht="80">
      <c r="A47" s="3" t="s">
        <v>161</v>
      </c>
      <c r="B47" s="3" t="e">
        <f>IMAGE("http://www.paskesz.eu/wp-content/uploads/products/original/1546.jpg",2)</f>
        <v>#NAME?</v>
      </c>
      <c r="C47" s="4" t="s">
        <v>162</v>
      </c>
      <c r="D47" s="3" t="s">
        <v>10</v>
      </c>
      <c r="E47" s="3"/>
      <c r="F47" s="3" t="s">
        <v>163</v>
      </c>
      <c r="G47" s="3" t="s">
        <v>164</v>
      </c>
      <c r="H47" s="5" t="s">
        <v>165</v>
      </c>
    </row>
    <row r="48" spans="1:8" customHeight="1" ht="80">
      <c r="A48" s="3" t="s">
        <v>166</v>
      </c>
      <c r="B48" s="3" t="e">
        <f>IMAGE("http://www.paskesz.eu/wp-content/uploads/products/original/1547.jpg",2)</f>
        <v>#NAME?</v>
      </c>
      <c r="C48" s="4" t="s">
        <v>167</v>
      </c>
      <c r="D48" s="3" t="s">
        <v>10</v>
      </c>
      <c r="E48" s="3"/>
      <c r="F48" s="3" t="s">
        <v>163</v>
      </c>
      <c r="G48" s="3" t="s">
        <v>168</v>
      </c>
      <c r="H48" s="5" t="s">
        <v>169</v>
      </c>
    </row>
    <row r="49" spans="1:8" customHeight="1" ht="80">
      <c r="A49" s="3" t="s">
        <v>170</v>
      </c>
      <c r="B49" s="3" t="e">
        <f>IMAGE("http://www.paskesz.eu/wp-content/uploads/products/original/1548.jpg",2)</f>
        <v>#NAME?</v>
      </c>
      <c r="C49" s="4" t="s">
        <v>171</v>
      </c>
      <c r="D49" s="3" t="s">
        <v>10</v>
      </c>
      <c r="E49" s="3"/>
      <c r="F49" s="3" t="s">
        <v>163</v>
      </c>
      <c r="G49" s="3" t="s">
        <v>172</v>
      </c>
      <c r="H49" s="5" t="s">
        <v>173</v>
      </c>
    </row>
    <row r="50" spans="1:8" customHeight="1" ht="80">
      <c r="A50" s="3" t="s">
        <v>174</v>
      </c>
      <c r="B50" s="3" t="e">
        <f>IMAGE("http://www.paskesz.eu/wp-content/uploads/products/original/1549.jpg",2)</f>
        <v>#NAME?</v>
      </c>
      <c r="C50" s="4" t="s">
        <v>175</v>
      </c>
      <c r="D50" s="3" t="s">
        <v>176</v>
      </c>
      <c r="E50" s="3"/>
      <c r="F50" s="3" t="s">
        <v>177</v>
      </c>
      <c r="G50" s="3" t="s">
        <v>178</v>
      </c>
      <c r="H50" s="5" t="s">
        <v>179</v>
      </c>
    </row>
    <row r="51" spans="1:8" customHeight="1" ht="80">
      <c r="A51" s="3" t="s">
        <v>180</v>
      </c>
      <c r="B51" s="3" t="e">
        <f>IMAGE("http://www.paskesz.eu/wp-content/uploads/products/original/1550.jpg",2)</f>
        <v>#NAME?</v>
      </c>
      <c r="C51" s="4" t="s">
        <v>181</v>
      </c>
      <c r="D51" s="3" t="s">
        <v>10</v>
      </c>
      <c r="E51" s="3"/>
      <c r="F51" s="3" t="s">
        <v>182</v>
      </c>
      <c r="G51" s="3" t="s">
        <v>183</v>
      </c>
      <c r="H51" s="5" t="s">
        <v>184</v>
      </c>
    </row>
    <row r="52" spans="1:8" customHeight="1" ht="80">
      <c r="A52" s="3" t="s">
        <v>185</v>
      </c>
      <c r="B52" s="3" t="e">
        <f>IMAGE("http://www.paskesz.eu/wp-content/uploads/products/original/1551.jpg",2)</f>
        <v>#NAME?</v>
      </c>
      <c r="C52" s="4" t="s">
        <v>186</v>
      </c>
      <c r="D52" s="3" t="s">
        <v>10</v>
      </c>
      <c r="E52" s="3"/>
      <c r="F52" s="3" t="s">
        <v>182</v>
      </c>
      <c r="G52" s="3" t="s">
        <v>187</v>
      </c>
      <c r="H52" s="5" t="s">
        <v>188</v>
      </c>
    </row>
    <row r="53" spans="1:8" customHeight="1" ht="80">
      <c r="A53" s="3" t="s">
        <v>189</v>
      </c>
      <c r="B53" s="3" t="e">
        <f>IMAGE("http://www.paskesz.eu/wp-content/uploads/products/original/1552.jpg",2)</f>
        <v>#NAME?</v>
      </c>
      <c r="C53" s="4" t="s">
        <v>190</v>
      </c>
      <c r="D53" s="3" t="s">
        <v>10</v>
      </c>
      <c r="E53" s="3"/>
      <c r="F53" s="3" t="s">
        <v>182</v>
      </c>
      <c r="G53" s="3" t="s">
        <v>191</v>
      </c>
      <c r="H53" s="5" t="s">
        <v>192</v>
      </c>
    </row>
    <row r="54" spans="1:8" customHeight="1" ht="80">
      <c r="A54" s="3" t="s">
        <v>193</v>
      </c>
      <c r="B54" s="3" t="e">
        <f>IMAGE("http://www.paskesz.eu/wp-content/uploads/products/original/1554.jpg",2)</f>
        <v>#NAME?</v>
      </c>
      <c r="C54" s="4" t="s">
        <v>194</v>
      </c>
      <c r="D54" s="3" t="s">
        <v>176</v>
      </c>
      <c r="E54" s="3"/>
      <c r="F54" s="3" t="s">
        <v>177</v>
      </c>
      <c r="G54" s="3" t="s">
        <v>195</v>
      </c>
      <c r="H54" s="5" t="s">
        <v>196</v>
      </c>
    </row>
    <row r="55" spans="1:8" customHeight="1" ht="80">
      <c r="A55" s="3" t="s">
        <v>197</v>
      </c>
      <c r="B55" s="3" t="e">
        <f>IMAGE("http://www.paskesz.eu/wp-content/uploads/products/original/1555.jpg",2)</f>
        <v>#NAME?</v>
      </c>
      <c r="C55" s="4" t="s">
        <v>198</v>
      </c>
      <c r="D55" s="3" t="s">
        <v>11</v>
      </c>
      <c r="E55" s="3"/>
      <c r="F55" s="3" t="s">
        <v>199</v>
      </c>
      <c r="G55" s="3" t="s">
        <v>200</v>
      </c>
      <c r="H55" s="5" t="s">
        <v>201</v>
      </c>
    </row>
    <row r="56" spans="1:8" customHeight="1" ht="80">
      <c r="A56" s="3" t="s">
        <v>202</v>
      </c>
      <c r="B56" s="3" t="e">
        <f>IMAGE("http://www.paskesz.eu/wp-content/uploads/products/original/1557.jpg",2)</f>
        <v>#NAME?</v>
      </c>
      <c r="C56" s="4" t="s">
        <v>203</v>
      </c>
      <c r="D56" s="3" t="s">
        <v>10</v>
      </c>
      <c r="E56" s="3"/>
      <c r="F56" s="3" t="s">
        <v>204</v>
      </c>
      <c r="G56" s="3" t="s">
        <v>205</v>
      </c>
      <c r="H56" s="5" t="s">
        <v>206</v>
      </c>
    </row>
    <row r="57" spans="1:8" customHeight="1" ht="80">
      <c r="A57" s="3" t="s">
        <v>207</v>
      </c>
      <c r="B57" s="3" t="e">
        <f>IMAGE("http://www.paskesz.eu/wp-content/uploads/products/original/1558.jpg",2)</f>
        <v>#NAME?</v>
      </c>
      <c r="C57" s="4" t="s">
        <v>208</v>
      </c>
      <c r="D57" s="3" t="s">
        <v>10</v>
      </c>
      <c r="E57" s="3"/>
      <c r="F57" s="3" t="s">
        <v>199</v>
      </c>
      <c r="G57" s="3" t="s">
        <v>209</v>
      </c>
      <c r="H57" s="5" t="s">
        <v>210</v>
      </c>
    </row>
    <row r="58" spans="1:8" customHeight="1" ht="80">
      <c r="A58" s="3" t="s">
        <v>211</v>
      </c>
      <c r="B58" s="3" t="e">
        <f>IMAGE("http://www.paskesz.eu/wp-content/uploads/products/original/1559.jpg",2)</f>
        <v>#NAME?</v>
      </c>
      <c r="C58" s="4" t="s">
        <v>212</v>
      </c>
      <c r="D58" s="3" t="s">
        <v>10</v>
      </c>
      <c r="E58" s="3"/>
      <c r="F58" s="3" t="s">
        <v>213</v>
      </c>
      <c r="G58" s="3" t="s">
        <v>214</v>
      </c>
      <c r="H58" s="5" t="s">
        <v>215</v>
      </c>
    </row>
    <row r="59" spans="1:8" customHeight="1" ht="80">
      <c r="A59" s="3" t="s">
        <v>216</v>
      </c>
      <c r="B59" s="3" t="e">
        <f>IMAGE("http://www.paskesz.eu/wp-content/uploads/products/original/1560.jpg",2)</f>
        <v>#NAME?</v>
      </c>
      <c r="C59" s="4" t="s">
        <v>217</v>
      </c>
      <c r="D59" s="3" t="s">
        <v>218</v>
      </c>
      <c r="E59" s="3"/>
      <c r="F59" s="3" t="s">
        <v>199</v>
      </c>
      <c r="G59" s="3" t="s">
        <v>219</v>
      </c>
      <c r="H59" s="5" t="s">
        <v>220</v>
      </c>
    </row>
    <row r="60" spans="1:8" customHeight="1" ht="80">
      <c r="A60" s="3" t="s">
        <v>221</v>
      </c>
      <c r="B60" s="3" t="e">
        <f>IMAGE("http://www.paskesz.eu/wp-content/uploads/products/original/1561.jpg",2)</f>
        <v>#NAME?</v>
      </c>
      <c r="C60" s="4" t="s">
        <v>222</v>
      </c>
      <c r="D60" s="3" t="s">
        <v>218</v>
      </c>
      <c r="E60" s="3"/>
      <c r="F60" s="3" t="s">
        <v>199</v>
      </c>
      <c r="G60" s="3" t="s">
        <v>223</v>
      </c>
      <c r="H60" s="5" t="s">
        <v>224</v>
      </c>
    </row>
    <row r="61" spans="1:8" customHeight="1" ht="80">
      <c r="A61" s="3" t="s">
        <v>225</v>
      </c>
      <c r="B61" s="3" t="e">
        <f>IMAGE("http://www.paskesz.eu/wp-content/uploads/products/original/1562.jpg",2)</f>
        <v>#NAME?</v>
      </c>
      <c r="C61" s="4" t="s">
        <v>226</v>
      </c>
      <c r="D61" s="3" t="s">
        <v>218</v>
      </c>
      <c r="E61" s="3"/>
      <c r="F61" s="3" t="s">
        <v>199</v>
      </c>
      <c r="G61" s="3" t="s">
        <v>227</v>
      </c>
      <c r="H61" s="5" t="s">
        <v>228</v>
      </c>
    </row>
    <row r="62" spans="1:8" customHeight="1" ht="80">
      <c r="A62" s="3" t="s">
        <v>229</v>
      </c>
      <c r="B62" s="3" t="e">
        <f>IMAGE("http://www.paskesz.eu/wp-content/uploads/products/original/1563.jpg",2)</f>
        <v>#NAME?</v>
      </c>
      <c r="C62" s="4" t="s">
        <v>230</v>
      </c>
      <c r="D62" s="3" t="s">
        <v>218</v>
      </c>
      <c r="E62" s="3"/>
      <c r="F62" s="3" t="s">
        <v>199</v>
      </c>
      <c r="G62" s="3" t="s">
        <v>231</v>
      </c>
      <c r="H62" s="5" t="s">
        <v>232</v>
      </c>
    </row>
    <row r="63" spans="1:8" customHeight="1" ht="80">
      <c r="A63" s="3" t="s">
        <v>233</v>
      </c>
      <c r="B63" s="3" t="e">
        <f>IMAGE("http://www.paskesz.eu/wp-content/uploads/products/original/1564.jpg",2)</f>
        <v>#NAME?</v>
      </c>
      <c r="C63" s="4" t="s">
        <v>234</v>
      </c>
      <c r="D63" s="3" t="s">
        <v>163</v>
      </c>
      <c r="E63" s="3"/>
      <c r="F63" s="3" t="s">
        <v>107</v>
      </c>
      <c r="G63" s="3" t="s">
        <v>235</v>
      </c>
      <c r="H63" s="5" t="s">
        <v>236</v>
      </c>
    </row>
    <row r="64" spans="1:8" customHeight="1" ht="80">
      <c r="A64" s="3" t="s">
        <v>237</v>
      </c>
      <c r="B64" s="3" t="e">
        <f>IMAGE("http://www.paskesz.eu/wp-content/uploads/products/original/1564C.jpg",2)</f>
        <v>#NAME?</v>
      </c>
      <c r="C64" s="4" t="s">
        <v>238</v>
      </c>
      <c r="D64" s="3" t="s">
        <v>163</v>
      </c>
      <c r="E64" s="3"/>
      <c r="F64" s="3" t="s">
        <v>107</v>
      </c>
      <c r="G64" s="3" t="s">
        <v>235</v>
      </c>
      <c r="H64" s="5" t="s">
        <v>239</v>
      </c>
    </row>
    <row r="65" spans="1:8" customHeight="1" ht="80">
      <c r="A65" s="3" t="s">
        <v>240</v>
      </c>
      <c r="B65" s="3" t="e">
        <f>IMAGE("http://www.paskesz.eu/wp-content/uploads/products/original/1565.jpg",2)</f>
        <v>#NAME?</v>
      </c>
      <c r="C65" s="4" t="s">
        <v>241</v>
      </c>
      <c r="D65" s="3" t="s">
        <v>129</v>
      </c>
      <c r="E65" s="3"/>
      <c r="F65" s="3" t="s">
        <v>139</v>
      </c>
      <c r="G65" s="3" t="s">
        <v>242</v>
      </c>
      <c r="H65" s="5" t="s">
        <v>243</v>
      </c>
    </row>
    <row r="66" spans="1:8" customHeight="1" ht="80">
      <c r="A66" s="3" t="s">
        <v>244</v>
      </c>
      <c r="B66" s="3" t="e">
        <f>IMAGE("http://www.paskesz.eu/wp-content/uploads/products/original/1567.jpg",2)</f>
        <v>#NAME?</v>
      </c>
      <c r="C66" s="4" t="s">
        <v>245</v>
      </c>
      <c r="D66" s="3" t="s">
        <v>10</v>
      </c>
      <c r="E66" s="3"/>
      <c r="F66" s="3" t="s">
        <v>213</v>
      </c>
      <c r="G66" s="3" t="s">
        <v>246</v>
      </c>
      <c r="H66" s="5" t="s">
        <v>247</v>
      </c>
    </row>
    <row r="67" spans="1:8" customHeight="1" ht="80">
      <c r="A67" s="3" t="s">
        <v>248</v>
      </c>
      <c r="B67" s="3" t="e">
        <f>IMAGE("http://www.paskesz.eu/wp-content/uploads/products/original/1568.jpg",2)</f>
        <v>#NAME?</v>
      </c>
      <c r="C67" s="4" t="s">
        <v>249</v>
      </c>
      <c r="D67" s="3" t="s">
        <v>10</v>
      </c>
      <c r="E67" s="3"/>
      <c r="F67" s="3" t="s">
        <v>213</v>
      </c>
      <c r="G67" s="3" t="s">
        <v>250</v>
      </c>
      <c r="H67" s="5" t="s">
        <v>251</v>
      </c>
    </row>
    <row r="68" spans="1:8" customHeight="1" ht="80">
      <c r="A68" s="3" t="s">
        <v>252</v>
      </c>
      <c r="B68" s="3" t="e">
        <f>IMAGE("http://www.paskesz.eu/wp-content/uploads/products/original/1570.jpg",2)</f>
        <v>#NAME?</v>
      </c>
      <c r="C68" s="4" t="s">
        <v>253</v>
      </c>
      <c r="D68" s="3" t="s">
        <v>10</v>
      </c>
      <c r="E68" s="3"/>
      <c r="F68" s="3" t="s">
        <v>254</v>
      </c>
      <c r="G68" s="3" t="s">
        <v>255</v>
      </c>
      <c r="H68" s="5" t="s">
        <v>256</v>
      </c>
    </row>
    <row r="69" spans="1:8" customHeight="1" ht="80">
      <c r="A69" s="3" t="s">
        <v>257</v>
      </c>
      <c r="B69" s="3" t="e">
        <f>IMAGE("http://www.paskesz.eu/wp-content/uploads/products/original/1571-scaled.jpg",2)</f>
        <v>#NAME?</v>
      </c>
      <c r="C69" s="4" t="s">
        <v>258</v>
      </c>
      <c r="D69" s="3" t="s">
        <v>10</v>
      </c>
      <c r="E69" s="3"/>
      <c r="F69" s="3" t="s">
        <v>199</v>
      </c>
      <c r="G69" s="3" t="s">
        <v>259</v>
      </c>
      <c r="H69" s="5" t="s">
        <v>260</v>
      </c>
    </row>
    <row r="70" spans="1:8" customHeight="1" ht="80">
      <c r="A70" s="3" t="s">
        <v>261</v>
      </c>
      <c r="B70" s="3" t="e">
        <f>IMAGE("http://www.paskesz.eu/wp-content/uploads/products/original/1575.jpg",2)</f>
        <v>#NAME?</v>
      </c>
      <c r="C70" s="4" t="s">
        <v>262</v>
      </c>
      <c r="D70" s="3" t="s">
        <v>163</v>
      </c>
      <c r="E70" s="3"/>
      <c r="F70" s="3" t="s">
        <v>263</v>
      </c>
      <c r="G70" s="3" t="s">
        <v>264</v>
      </c>
      <c r="H70" s="5" t="s">
        <v>265</v>
      </c>
    </row>
    <row r="71" spans="1:8" customHeight="1" ht="80">
      <c r="A71" s="3" t="s">
        <v>266</v>
      </c>
      <c r="B71" s="3" t="e">
        <f>IMAGE("http://www.paskesz.eu/wp-content/uploads/products/original/1576-scaled.jpg",2)</f>
        <v>#NAME?</v>
      </c>
      <c r="C71" s="4" t="s">
        <v>267</v>
      </c>
      <c r="D71" s="3" t="s">
        <v>268</v>
      </c>
      <c r="E71" s="3"/>
      <c r="F71" s="3" t="s">
        <v>269</v>
      </c>
      <c r="G71" s="3" t="s">
        <v>270</v>
      </c>
      <c r="H71" s="5" t="s">
        <v>271</v>
      </c>
    </row>
    <row r="72" spans="1:8" customHeight="1" ht="80">
      <c r="A72" s="3" t="s">
        <v>272</v>
      </c>
      <c r="B72" s="3" t="e">
        <f>IMAGE("http://www.paskesz.eu/wp-content/uploads/products/original/1577.jpg",2)</f>
        <v>#NAME?</v>
      </c>
      <c r="C72" s="4" t="s">
        <v>273</v>
      </c>
      <c r="D72" s="3" t="s">
        <v>10</v>
      </c>
      <c r="E72" s="3"/>
      <c r="F72" s="3" t="s">
        <v>274</v>
      </c>
      <c r="G72" s="3" t="s">
        <v>275</v>
      </c>
      <c r="H72" s="5" t="s">
        <v>276</v>
      </c>
    </row>
    <row r="73" spans="1:8" customHeight="1" ht="80">
      <c r="A73" s="3" t="s">
        <v>277</v>
      </c>
      <c r="B73" s="3" t="e">
        <f>IMAGE("http://www.paskesz.eu/wp-content/uploads/products/original/1578.jpg",2)</f>
        <v>#NAME?</v>
      </c>
      <c r="C73" s="4" t="s">
        <v>278</v>
      </c>
      <c r="D73" s="3" t="s">
        <v>10</v>
      </c>
      <c r="E73" s="3"/>
      <c r="F73" s="3" t="s">
        <v>199</v>
      </c>
      <c r="G73" s="3" t="s">
        <v>279</v>
      </c>
      <c r="H73" s="5" t="s">
        <v>280</v>
      </c>
    </row>
    <row r="74" spans="1:8" customHeight="1" ht="80">
      <c r="A74" s="3" t="s">
        <v>281</v>
      </c>
      <c r="B74" s="3" t="e">
        <f>IMAGE("http://www.paskesz.eu/wp-content/uploads/products/original/1579.jpg",2)</f>
        <v>#NAME?</v>
      </c>
      <c r="C74" s="4" t="s">
        <v>282</v>
      </c>
      <c r="D74" s="3" t="s">
        <v>10</v>
      </c>
      <c r="E74" s="3"/>
      <c r="F74" s="3" t="s">
        <v>204</v>
      </c>
      <c r="G74" s="3" t="s">
        <v>283</v>
      </c>
      <c r="H74" s="5" t="s">
        <v>284</v>
      </c>
    </row>
    <row r="75" spans="1:8" customHeight="1" ht="80">
      <c r="A75" s="3" t="s">
        <v>285</v>
      </c>
      <c r="B75" s="3" t="e">
        <f>IMAGE("http://www.paskesz.eu/wp-content/uploads/products/original/1581.jpg",2)</f>
        <v>#NAME?</v>
      </c>
      <c r="C75" s="4" t="s">
        <v>286</v>
      </c>
      <c r="D75" s="3" t="s">
        <v>10</v>
      </c>
      <c r="E75" s="3"/>
      <c r="F75" s="3" t="s">
        <v>274</v>
      </c>
      <c r="G75" s="3" t="s">
        <v>287</v>
      </c>
      <c r="H75" s="5" t="s">
        <v>288</v>
      </c>
    </row>
    <row r="76" spans="1:8" customHeight="1" ht="80">
      <c r="A76" s="3" t="s">
        <v>289</v>
      </c>
      <c r="B76" s="3" t="e">
        <f>IMAGE("http://www.paskesz.eu/wp-content/uploads/products/original/1583.jpg",2)</f>
        <v>#NAME?</v>
      </c>
      <c r="C76" s="4" t="s">
        <v>290</v>
      </c>
      <c r="D76" s="3" t="s">
        <v>10</v>
      </c>
      <c r="E76" s="3"/>
      <c r="F76" s="3" t="s">
        <v>274</v>
      </c>
      <c r="G76" s="3" t="s">
        <v>291</v>
      </c>
      <c r="H76" s="5" t="s">
        <v>292</v>
      </c>
    </row>
    <row r="77" spans="1:8" customHeight="1" ht="80">
      <c r="A77" s="3" t="s">
        <v>293</v>
      </c>
      <c r="B77" s="3" t="e">
        <f>IMAGE("http://www.paskesz.eu/wp-content/uploads/products/original/1584.jpg",2)</f>
        <v>#NAME?</v>
      </c>
      <c r="C77" s="4" t="s">
        <v>294</v>
      </c>
      <c r="D77" s="3" t="s">
        <v>10</v>
      </c>
      <c r="E77" s="3"/>
      <c r="F77" s="3" t="s">
        <v>274</v>
      </c>
      <c r="G77" s="3" t="s">
        <v>295</v>
      </c>
      <c r="H77" s="5" t="s">
        <v>296</v>
      </c>
    </row>
    <row r="78" spans="1:8" customHeight="1" ht="80">
      <c r="A78" s="3" t="s">
        <v>297</v>
      </c>
      <c r="B78" s="3" t="e">
        <f>IMAGE("http://www.paskesz.eu/wp-content/uploads/products/original/1585.jpg",2)</f>
        <v>#NAME?</v>
      </c>
      <c r="C78" s="4" t="s">
        <v>298</v>
      </c>
      <c r="D78" s="3" t="s">
        <v>10</v>
      </c>
      <c r="E78" s="3"/>
      <c r="F78" s="3" t="s">
        <v>274</v>
      </c>
      <c r="G78" s="3" t="s">
        <v>299</v>
      </c>
      <c r="H78" s="5" t="s">
        <v>300</v>
      </c>
    </row>
    <row r="79" spans="1:8" customHeight="1" ht="80">
      <c r="A79" s="3" t="s">
        <v>301</v>
      </c>
      <c r="B79" s="3" t="e">
        <f>IMAGE("http://www.paskesz.eu/wp-content/uploads/products/original/1586.jpg",2)</f>
        <v>#NAME?</v>
      </c>
      <c r="C79" s="4" t="s">
        <v>302</v>
      </c>
      <c r="D79" s="3" t="s">
        <v>10</v>
      </c>
      <c r="E79" s="3"/>
      <c r="F79" s="3" t="s">
        <v>274</v>
      </c>
      <c r="G79" s="3" t="s">
        <v>303</v>
      </c>
      <c r="H79" s="5" t="s">
        <v>304</v>
      </c>
    </row>
    <row r="80" spans="1:8" customHeight="1" ht="80">
      <c r="A80" s="3" t="s">
        <v>305</v>
      </c>
      <c r="B80" s="3" t="e">
        <f>IMAGE("http://www.paskesz.eu/wp-content/uploads/products/original/1589-scaled.jpg",2)</f>
        <v>#NAME?</v>
      </c>
      <c r="C80" s="4" t="s">
        <v>306</v>
      </c>
      <c r="D80" s="3" t="s">
        <v>10</v>
      </c>
      <c r="E80" s="3"/>
      <c r="F80" s="3" t="s">
        <v>204</v>
      </c>
      <c r="G80" s="3" t="s">
        <v>307</v>
      </c>
      <c r="H80" s="5" t="s">
        <v>308</v>
      </c>
    </row>
    <row r="81" spans="1:8" customHeight="1" ht="80">
      <c r="A81" s="3" t="s">
        <v>309</v>
      </c>
      <c r="B81" s="3" t="e">
        <f>IMAGE("http://www.paskesz.eu/wp-content/uploads/products/original/1591.jpg",2)</f>
        <v>#NAME?</v>
      </c>
      <c r="C81" s="4" t="s">
        <v>310</v>
      </c>
      <c r="D81" s="3" t="s">
        <v>10</v>
      </c>
      <c r="E81" s="3"/>
      <c r="F81" s="3" t="s">
        <v>199</v>
      </c>
      <c r="G81" s="3" t="s">
        <v>311</v>
      </c>
      <c r="H81" s="5" t="s">
        <v>312</v>
      </c>
    </row>
    <row r="82" spans="1:8" customHeight="1" ht="80">
      <c r="A82" s="3" t="s">
        <v>313</v>
      </c>
      <c r="B82" s="3" t="e">
        <f>IMAGE("http://www.paskesz.eu/wp-content/uploads/products/original/1592-scaled.jpg",2)</f>
        <v>#NAME?</v>
      </c>
      <c r="C82" s="4" t="s">
        <v>314</v>
      </c>
      <c r="D82" s="3" t="s">
        <v>10</v>
      </c>
      <c r="E82" s="3"/>
      <c r="F82" s="3" t="s">
        <v>204</v>
      </c>
      <c r="G82" s="3" t="s">
        <v>315</v>
      </c>
      <c r="H82" s="5" t="s">
        <v>316</v>
      </c>
    </row>
    <row r="83" spans="1:8" customHeight="1" ht="80">
      <c r="A83" s="3" t="s">
        <v>317</v>
      </c>
      <c r="B83" s="3" t="e">
        <f>IMAGE("http://www.paskesz.eu/wp-content/uploads/products/original/1593.jpg",2)</f>
        <v>#NAME?</v>
      </c>
      <c r="C83" s="4" t="s">
        <v>318</v>
      </c>
      <c r="D83" s="3" t="s">
        <v>10</v>
      </c>
      <c r="E83" s="3"/>
      <c r="F83" s="3" t="s">
        <v>199</v>
      </c>
      <c r="G83" s="3" t="s">
        <v>319</v>
      </c>
      <c r="H83" s="5" t="s">
        <v>320</v>
      </c>
    </row>
    <row r="84" spans="1:8" customHeight="1" ht="80">
      <c r="A84" s="3" t="s">
        <v>321</v>
      </c>
      <c r="B84" s="3" t="e">
        <f>IMAGE("http://www.paskesz.eu/wp-content/uploads/products/original/1595-scaled.jpg",2)</f>
        <v>#NAME?</v>
      </c>
      <c r="C84" s="4" t="s">
        <v>322</v>
      </c>
      <c r="D84" s="3" t="s">
        <v>10</v>
      </c>
      <c r="E84" s="3"/>
      <c r="F84" s="3" t="s">
        <v>204</v>
      </c>
      <c r="G84" s="3" t="s">
        <v>323</v>
      </c>
      <c r="H84" s="5" t="s">
        <v>324</v>
      </c>
    </row>
    <row r="85" spans="1:8" customHeight="1" ht="80">
      <c r="A85" s="3" t="s">
        <v>325</v>
      </c>
      <c r="B85" s="3" t="e">
        <f>IMAGE("http://www.paskesz.eu/wp-content/uploads/products/original/1596.jpg",2)</f>
        <v>#NAME?</v>
      </c>
      <c r="C85" s="4" t="s">
        <v>326</v>
      </c>
      <c r="D85" s="3" t="s">
        <v>10</v>
      </c>
      <c r="E85" s="3"/>
      <c r="F85" s="3" t="s">
        <v>199</v>
      </c>
      <c r="G85" s="3" t="s">
        <v>327</v>
      </c>
      <c r="H85" s="5" t="s">
        <v>328</v>
      </c>
    </row>
    <row r="86" spans="1:8" customHeight="1" ht="80">
      <c r="A86" s="3" t="s">
        <v>329</v>
      </c>
      <c r="B86" s="3" t="e">
        <f>IMAGE("http://www.paskesz.eu/wp-content/uploads/products/original/1597.jpg",2)</f>
        <v>#NAME?</v>
      </c>
      <c r="C86" s="4" t="s">
        <v>330</v>
      </c>
      <c r="D86" s="3" t="s">
        <v>10</v>
      </c>
      <c r="E86" s="3"/>
      <c r="F86" s="3" t="s">
        <v>199</v>
      </c>
      <c r="G86" s="3" t="s">
        <v>331</v>
      </c>
      <c r="H86" s="5" t="s">
        <v>332</v>
      </c>
    </row>
    <row r="87" spans="1:8" customHeight="1" ht="80">
      <c r="A87" s="3" t="s">
        <v>333</v>
      </c>
      <c r="B87" s="3" t="e">
        <f>IMAGE("http://www.paskesz.eu/wp-content/uploads/products/original/1598.jpg",2)</f>
        <v>#NAME?</v>
      </c>
      <c r="C87" s="4" t="s">
        <v>334</v>
      </c>
      <c r="D87" s="3" t="s">
        <v>10</v>
      </c>
      <c r="E87" s="3"/>
      <c r="F87" s="3" t="s">
        <v>199</v>
      </c>
      <c r="G87" s="3" t="s">
        <v>335</v>
      </c>
      <c r="H87" s="5" t="s">
        <v>336</v>
      </c>
    </row>
    <row r="88" spans="1:8" customHeight="1" ht="80">
      <c r="A88" s="3" t="s">
        <v>337</v>
      </c>
      <c r="B88" s="3" t="e">
        <f>IMAGE("http://www.paskesz.eu/wp-content/uploads/products/original/1603.jpg",2)</f>
        <v>#NAME?</v>
      </c>
      <c r="C88" s="4" t="s">
        <v>338</v>
      </c>
      <c r="D88" s="3" t="s">
        <v>158</v>
      </c>
      <c r="E88" s="3"/>
      <c r="F88" s="3" t="s">
        <v>199</v>
      </c>
      <c r="G88" s="3" t="s">
        <v>339</v>
      </c>
      <c r="H88" s="5" t="s">
        <v>340</v>
      </c>
    </row>
    <row r="89" spans="1:8" customHeight="1" ht="80">
      <c r="A89" s="3" t="s">
        <v>341</v>
      </c>
      <c r="B89" s="3" t="e">
        <f>IMAGE("http://www.paskesz.eu/wp-content/uploads/products/original/1604.jpg",2)</f>
        <v>#NAME?</v>
      </c>
      <c r="C89" s="4" t="s">
        <v>342</v>
      </c>
      <c r="D89" s="3" t="s">
        <v>158</v>
      </c>
      <c r="E89" s="3"/>
      <c r="F89" s="3" t="s">
        <v>199</v>
      </c>
      <c r="G89" s="3" t="s">
        <v>343</v>
      </c>
      <c r="H89" s="5" t="s">
        <v>344</v>
      </c>
    </row>
    <row r="90" spans="1:8" customHeight="1" ht="80">
      <c r="A90" s="3" t="s">
        <v>345</v>
      </c>
      <c r="B90" s="3" t="e">
        <f>IMAGE("http://www.paskesz.eu/wp-content/uploads/products/original/1607.jpg",2)</f>
        <v>#NAME?</v>
      </c>
      <c r="C90" s="4" t="s">
        <v>346</v>
      </c>
      <c r="D90" s="3" t="s">
        <v>158</v>
      </c>
      <c r="E90" s="3"/>
      <c r="F90" s="3" t="s">
        <v>199</v>
      </c>
      <c r="G90" s="3" t="s">
        <v>347</v>
      </c>
      <c r="H90" s="5" t="s">
        <v>348</v>
      </c>
    </row>
    <row r="91" spans="1:8" customHeight="1" ht="80">
      <c r="A91" s="3" t="s">
        <v>349</v>
      </c>
      <c r="B91" s="3" t="e">
        <f>IMAGE("http://www.paskesz.eu/wp-content/uploads/products/original/1608.jpg",2)</f>
        <v>#NAME?</v>
      </c>
      <c r="C91" s="4" t="s">
        <v>350</v>
      </c>
      <c r="D91" s="3" t="s">
        <v>158</v>
      </c>
      <c r="E91" s="3"/>
      <c r="F91" s="3" t="s">
        <v>199</v>
      </c>
      <c r="G91" s="3" t="s">
        <v>351</v>
      </c>
      <c r="H91" s="5" t="s">
        <v>352</v>
      </c>
    </row>
    <row r="92" spans="1:8" customHeight="1" ht="80">
      <c r="A92" s="3" t="s">
        <v>353</v>
      </c>
      <c r="B92" s="3" t="e">
        <f>IMAGE("http://www.paskesz.eu/wp-content/uploads/products/original/1611.jpg",2)</f>
        <v>#NAME?</v>
      </c>
      <c r="C92" s="4" t="s">
        <v>354</v>
      </c>
      <c r="D92" s="3" t="s">
        <v>158</v>
      </c>
      <c r="E92" s="3"/>
      <c r="F92" s="3" t="s">
        <v>199</v>
      </c>
      <c r="G92" s="3" t="s">
        <v>355</v>
      </c>
      <c r="H92" s="5" t="s">
        <v>356</v>
      </c>
    </row>
    <row r="93" spans="1:8" customHeight="1" ht="80">
      <c r="A93" s="3" t="s">
        <v>357</v>
      </c>
      <c r="B93" s="3" t="e">
        <f>IMAGE("http://www.paskesz.eu/wp-content/uploads/products/original/1612.jpg",2)</f>
        <v>#NAME?</v>
      </c>
      <c r="C93" s="4" t="s">
        <v>358</v>
      </c>
      <c r="D93" s="3" t="s">
        <v>158</v>
      </c>
      <c r="E93" s="3"/>
      <c r="F93" s="3" t="s">
        <v>148</v>
      </c>
      <c r="G93" s="3" t="s">
        <v>359</v>
      </c>
      <c r="H93" s="5" t="s">
        <v>360</v>
      </c>
    </row>
    <row r="94" spans="1:8" customHeight="1" ht="80">
      <c r="A94" s="3" t="s">
        <v>361</v>
      </c>
      <c r="B94" s="3" t="e">
        <f>IMAGE("http://www.paskesz.eu/wp-content/uploads/products/original/1615.jpg",2)</f>
        <v>#NAME?</v>
      </c>
      <c r="C94" s="4" t="s">
        <v>362</v>
      </c>
      <c r="D94" s="3" t="s">
        <v>10</v>
      </c>
      <c r="E94" s="3"/>
      <c r="F94" s="3" t="s">
        <v>199</v>
      </c>
      <c r="G94" s="3" t="s">
        <v>363</v>
      </c>
      <c r="H94" s="5" t="s">
        <v>364</v>
      </c>
    </row>
    <row r="95" spans="1:8" customHeight="1" ht="80">
      <c r="A95" s="3" t="s">
        <v>365</v>
      </c>
      <c r="B95" s="3" t="e">
        <f>IMAGE("http://www.paskesz.eu/wp-content/uploads/products/original/1616.jpg",2)</f>
        <v>#NAME?</v>
      </c>
      <c r="C95" s="4" t="s">
        <v>366</v>
      </c>
      <c r="D95" s="3" t="s">
        <v>10</v>
      </c>
      <c r="E95" s="3"/>
      <c r="F95" s="3" t="s">
        <v>163</v>
      </c>
      <c r="G95" s="3" t="s">
        <v>367</v>
      </c>
      <c r="H95" s="5" t="s">
        <v>368</v>
      </c>
    </row>
    <row r="96" spans="1:8" customHeight="1" ht="80">
      <c r="A96" s="3" t="s">
        <v>369</v>
      </c>
      <c r="B96" s="3" t="e">
        <f>IMAGE("http://www.paskesz.eu/wp-content/uploads/products/original/1617.jpg",2)</f>
        <v>#NAME?</v>
      </c>
      <c r="C96" s="4" t="s">
        <v>370</v>
      </c>
      <c r="D96" s="3" t="s">
        <v>10</v>
      </c>
      <c r="E96" s="3"/>
      <c r="F96" s="3" t="s">
        <v>163</v>
      </c>
      <c r="G96" s="3" t="s">
        <v>371</v>
      </c>
      <c r="H96" s="5" t="s">
        <v>372</v>
      </c>
    </row>
    <row r="97" spans="1:8" customHeight="1" ht="80">
      <c r="A97" s="3" t="s">
        <v>373</v>
      </c>
      <c r="B97" s="3" t="e">
        <f>IMAGE("http://www.paskesz.eu/wp-content/uploads/products/original/1618.jpg",2)</f>
        <v>#NAME?</v>
      </c>
      <c r="C97" s="4" t="s">
        <v>374</v>
      </c>
      <c r="D97" s="3" t="s">
        <v>10</v>
      </c>
      <c r="E97" s="3"/>
      <c r="F97" s="3" t="s">
        <v>163</v>
      </c>
      <c r="G97" s="3" t="s">
        <v>375</v>
      </c>
      <c r="H97" s="5" t="s">
        <v>376</v>
      </c>
    </row>
    <row r="98" spans="1:8" customHeight="1" ht="80">
      <c r="A98" s="3" t="s">
        <v>377</v>
      </c>
      <c r="B98" s="3" t="e">
        <f>IMAGE("http://www.paskesz.eu/wp-content/uploads/products/original/1619.jpg",2)</f>
        <v>#NAME?</v>
      </c>
      <c r="C98" s="4" t="s">
        <v>378</v>
      </c>
      <c r="D98" s="3" t="s">
        <v>10</v>
      </c>
      <c r="E98" s="3"/>
      <c r="F98" s="3" t="s">
        <v>163</v>
      </c>
      <c r="G98" s="3" t="s">
        <v>379</v>
      </c>
      <c r="H98" s="5" t="s">
        <v>380</v>
      </c>
    </row>
    <row r="99" spans="1:8" customHeight="1" ht="80">
      <c r="A99" s="3" t="s">
        <v>381</v>
      </c>
      <c r="B99" s="3" t="e">
        <f>IMAGE("http://www.paskesz.eu/wp-content/uploads/products/original/1621.jpg",2)</f>
        <v>#NAME?</v>
      </c>
      <c r="C99" s="4" t="s">
        <v>382</v>
      </c>
      <c r="D99" s="3" t="s">
        <v>10</v>
      </c>
      <c r="E99" s="3"/>
      <c r="F99" s="3" t="s">
        <v>199</v>
      </c>
      <c r="G99" s="3" t="s">
        <v>383</v>
      </c>
      <c r="H99" s="5" t="s">
        <v>384</v>
      </c>
    </row>
    <row r="100" spans="1:8" customHeight="1" ht="80">
      <c r="A100" s="3" t="s">
        <v>385</v>
      </c>
      <c r="B100" s="3" t="e">
        <f>IMAGE("http://www.paskesz.eu/wp-content/uploads/products/original/1622.jpg",2)</f>
        <v>#NAME?</v>
      </c>
      <c r="C100" s="4" t="s">
        <v>386</v>
      </c>
      <c r="D100" s="3" t="s">
        <v>10</v>
      </c>
      <c r="E100" s="3"/>
      <c r="F100" s="3" t="s">
        <v>199</v>
      </c>
      <c r="G100" s="3" t="s">
        <v>387</v>
      </c>
      <c r="H100" s="5" t="s">
        <v>388</v>
      </c>
    </row>
    <row r="101" spans="1:8" customHeight="1" ht="80">
      <c r="A101" s="3" t="s">
        <v>389</v>
      </c>
      <c r="B101" s="3" t="e">
        <f>IMAGE("http://www.paskesz.eu/wp-content/uploads/products/original/1625.jpg",2)</f>
        <v>#NAME?</v>
      </c>
      <c r="C101" s="4" t="s">
        <v>390</v>
      </c>
      <c r="D101" s="3" t="s">
        <v>10</v>
      </c>
      <c r="E101" s="3"/>
      <c r="F101" s="3" t="s">
        <v>391</v>
      </c>
      <c r="G101" s="3" t="s">
        <v>392</v>
      </c>
      <c r="H101" s="5" t="s">
        <v>393</v>
      </c>
    </row>
    <row r="102" spans="1:8" customHeight="1" ht="80">
      <c r="A102" s="3" t="s">
        <v>394</v>
      </c>
      <c r="B102" s="3" t="e">
        <f>IMAGE("http://www.paskesz.eu/wp-content/uploads/products/original/1628.jpg",2)</f>
        <v>#NAME?</v>
      </c>
      <c r="C102" s="4" t="s">
        <v>395</v>
      </c>
      <c r="D102" s="3" t="s">
        <v>10</v>
      </c>
      <c r="E102" s="3"/>
      <c r="F102" s="3" t="s">
        <v>391</v>
      </c>
      <c r="G102" s="3" t="s">
        <v>396</v>
      </c>
      <c r="H102" s="5" t="s">
        <v>397</v>
      </c>
    </row>
    <row r="103" spans="1:8" customHeight="1" ht="80">
      <c r="A103" s="3" t="s">
        <v>398</v>
      </c>
      <c r="B103" s="3" t="e">
        <f>IMAGE("http://www.paskesz.eu/wp-content/uploads/products/original/1632.jpg",2)</f>
        <v>#NAME?</v>
      </c>
      <c r="C103" s="4" t="s">
        <v>399</v>
      </c>
      <c r="D103" s="3" t="s">
        <v>10</v>
      </c>
      <c r="E103" s="3"/>
      <c r="F103" s="3" t="s">
        <v>254</v>
      </c>
      <c r="G103" s="3" t="s">
        <v>400</v>
      </c>
      <c r="H103" s="5" t="s">
        <v>401</v>
      </c>
    </row>
    <row r="104" spans="1:8" customHeight="1" ht="80">
      <c r="A104" s="3" t="s">
        <v>402</v>
      </c>
      <c r="B104" s="3" t="e">
        <f>IMAGE("http://www.paskesz.eu/wp-content/uploads/products/original/1633.jpg",2)</f>
        <v>#NAME?</v>
      </c>
      <c r="C104" s="4" t="s">
        <v>403</v>
      </c>
      <c r="D104" s="3" t="s">
        <v>10</v>
      </c>
      <c r="E104" s="3"/>
      <c r="F104" s="3" t="s">
        <v>254</v>
      </c>
      <c r="G104" s="3" t="s">
        <v>404</v>
      </c>
      <c r="H104" s="5" t="s">
        <v>405</v>
      </c>
    </row>
    <row r="105" spans="1:8" customHeight="1" ht="80">
      <c r="A105" s="3" t="s">
        <v>406</v>
      </c>
      <c r="B105" s="3" t="e">
        <f>IMAGE("http://www.paskesz.eu/wp-content/uploads/products/original/1643-scaled.jpg",2)</f>
        <v>#NAME?</v>
      </c>
      <c r="C105" s="4" t="s">
        <v>407</v>
      </c>
      <c r="D105" s="3" t="s">
        <v>218</v>
      </c>
      <c r="E105" s="3"/>
      <c r="F105" s="3" t="s">
        <v>408</v>
      </c>
      <c r="G105" s="3" t="s">
        <v>409</v>
      </c>
      <c r="H105" s="5" t="s">
        <v>410</v>
      </c>
    </row>
    <row r="106" spans="1:8" customHeight="1" ht="80">
      <c r="A106" s="3" t="s">
        <v>411</v>
      </c>
      <c r="B106" s="3" t="e">
        <f>IMAGE("http://www.paskesz.eu/wp-content/uploads/products/original/1644-scaled.jpg",2)</f>
        <v>#NAME?</v>
      </c>
      <c r="C106" s="4" t="s">
        <v>412</v>
      </c>
      <c r="D106" s="3" t="s">
        <v>218</v>
      </c>
      <c r="E106" s="3"/>
      <c r="F106" s="3" t="s">
        <v>408</v>
      </c>
      <c r="G106" s="3" t="s">
        <v>413</v>
      </c>
      <c r="H106" s="5" t="s">
        <v>414</v>
      </c>
    </row>
    <row r="107" spans="1:8" customHeight="1" ht="80">
      <c r="A107" s="3" t="s">
        <v>415</v>
      </c>
      <c r="B107" s="3" t="e">
        <f>IMAGE("http://www.paskesz.eu/wp-content/uploads/products/original/1650-scaled.jpg",2)</f>
        <v>#NAME?</v>
      </c>
      <c r="C107" s="4" t="s">
        <v>416</v>
      </c>
      <c r="D107" s="3" t="s">
        <v>218</v>
      </c>
      <c r="E107" s="3"/>
      <c r="F107" s="3" t="s">
        <v>408</v>
      </c>
      <c r="G107" s="3" t="s">
        <v>417</v>
      </c>
      <c r="H107" s="5" t="s">
        <v>418</v>
      </c>
    </row>
    <row r="108" spans="1:8" customHeight="1" ht="80">
      <c r="A108" s="3" t="s">
        <v>419</v>
      </c>
      <c r="B108" s="3" t="e">
        <f>IMAGE("http://www.paskesz.eu/wp-content/uploads/products/original/1651-scaled.jpg",2)</f>
        <v>#NAME?</v>
      </c>
      <c r="C108" s="4" t="s">
        <v>420</v>
      </c>
      <c r="D108" s="3" t="s">
        <v>218</v>
      </c>
      <c r="E108" s="3"/>
      <c r="F108" s="3" t="s">
        <v>408</v>
      </c>
      <c r="G108" s="3" t="s">
        <v>421</v>
      </c>
      <c r="H108" s="5" t="s">
        <v>422</v>
      </c>
    </row>
    <row r="109" spans="1:8" customHeight="1" ht="80">
      <c r="A109" s="3" t="s">
        <v>423</v>
      </c>
      <c r="B109" s="3" t="e">
        <f>IMAGE("http://www.paskesz.eu/wp-content/uploads/products/original/1652-scaled.jpg",2)</f>
        <v>#NAME?</v>
      </c>
      <c r="C109" s="4" t="s">
        <v>424</v>
      </c>
      <c r="D109" s="3" t="s">
        <v>268</v>
      </c>
      <c r="E109" s="3"/>
      <c r="F109" s="3" t="s">
        <v>95</v>
      </c>
      <c r="G109" s="3" t="s">
        <v>425</v>
      </c>
      <c r="H109" s="5" t="s">
        <v>426</v>
      </c>
    </row>
    <row r="110" spans="1:8" customHeight="1" ht="80">
      <c r="A110" s="3" t="s">
        <v>427</v>
      </c>
      <c r="B110" s="3" t="e">
        <f>IMAGE("http://www.paskesz.eu/wp-content/uploads/products/original/1662.jpg",2)</f>
        <v>#NAME?</v>
      </c>
      <c r="C110" s="4" t="s">
        <v>428</v>
      </c>
      <c r="D110" s="3" t="s">
        <v>10</v>
      </c>
      <c r="E110" s="3"/>
      <c r="F110" s="3" t="s">
        <v>429</v>
      </c>
      <c r="G110" s="3" t="s">
        <v>430</v>
      </c>
      <c r="H110" s="5" t="s">
        <v>431</v>
      </c>
    </row>
    <row r="111" spans="1:8" customHeight="1" ht="80">
      <c r="A111" s="3" t="s">
        <v>432</v>
      </c>
      <c r="B111" s="3" t="e">
        <f>IMAGE("http://www.paskesz.eu/wp-content/uploads/products/original/1665.jpg",2)</f>
        <v>#NAME?</v>
      </c>
      <c r="C111" s="4" t="s">
        <v>433</v>
      </c>
      <c r="D111" s="3" t="s">
        <v>10</v>
      </c>
      <c r="E111" s="3"/>
      <c r="F111" s="3" t="s">
        <v>434</v>
      </c>
      <c r="G111" s="3" t="s">
        <v>435</v>
      </c>
      <c r="H111" s="5" t="s">
        <v>436</v>
      </c>
    </row>
    <row r="112" spans="1:8" customHeight="1" ht="80">
      <c r="A112" s="3" t="s">
        <v>437</v>
      </c>
      <c r="B112" s="3" t="e">
        <f>IMAGE("http://www.paskesz.eu/wp-content/uploads/products/original/1666.jpg",2)</f>
        <v>#NAME?</v>
      </c>
      <c r="C112" s="4" t="s">
        <v>438</v>
      </c>
      <c r="D112" s="3" t="s">
        <v>10</v>
      </c>
      <c r="E112" s="3"/>
      <c r="F112" s="3" t="s">
        <v>434</v>
      </c>
      <c r="G112" s="3" t="s">
        <v>439</v>
      </c>
      <c r="H112" s="5" t="s">
        <v>440</v>
      </c>
    </row>
    <row r="113" spans="1:8" customHeight="1" ht="80">
      <c r="A113" s="3" t="s">
        <v>441</v>
      </c>
      <c r="B113" s="3" t="e">
        <f>IMAGE("http://www.paskesz.eu/wp-content/uploads/products/original/1667.jpg",2)</f>
        <v>#NAME?</v>
      </c>
      <c r="C113" s="4" t="s">
        <v>442</v>
      </c>
      <c r="D113" s="3" t="s">
        <v>10</v>
      </c>
      <c r="E113" s="3"/>
      <c r="F113" s="3" t="s">
        <v>434</v>
      </c>
      <c r="G113" s="3" t="s">
        <v>443</v>
      </c>
      <c r="H113" s="5" t="s">
        <v>444</v>
      </c>
    </row>
    <row r="114" spans="1:8" customHeight="1" ht="80">
      <c r="A114" s="3" t="s">
        <v>445</v>
      </c>
      <c r="B114" s="3" t="e">
        <f>IMAGE("http://www.paskesz.eu/wp-content/uploads/products/original/1670-scaled.jpg",2)</f>
        <v>#NAME?</v>
      </c>
      <c r="C114" s="4" t="s">
        <v>446</v>
      </c>
      <c r="D114" s="3" t="s">
        <v>218</v>
      </c>
      <c r="E114" s="3"/>
      <c r="F114" s="3" t="s">
        <v>148</v>
      </c>
      <c r="G114" s="3" t="s">
        <v>447</v>
      </c>
      <c r="H114" s="5" t="s">
        <v>448</v>
      </c>
    </row>
    <row r="115" spans="1:8" customHeight="1" ht="80">
      <c r="A115" s="3" t="s">
        <v>449</v>
      </c>
      <c r="B115" s="3" t="e">
        <f>IMAGE("http://www.paskesz.eu/wp-content/uploads/products/original/1671.jpg",2)</f>
        <v>#NAME?</v>
      </c>
      <c r="C115" s="4" t="s">
        <v>450</v>
      </c>
      <c r="D115" s="3" t="s">
        <v>218</v>
      </c>
      <c r="E115" s="3"/>
      <c r="F115" s="3" t="s">
        <v>148</v>
      </c>
      <c r="G115" s="3" t="s">
        <v>451</v>
      </c>
      <c r="H115" s="5" t="s">
        <v>452</v>
      </c>
    </row>
    <row r="116" spans="1:8" customHeight="1" ht="80">
      <c r="A116" s="3" t="s">
        <v>453</v>
      </c>
      <c r="B116" s="3" t="e">
        <f>IMAGE("http://www.paskesz.eu/wp-content/uploads/products/original/1672-scaled.jpg",2)</f>
        <v>#NAME?</v>
      </c>
      <c r="C116" s="4" t="s">
        <v>454</v>
      </c>
      <c r="D116" s="3" t="s">
        <v>218</v>
      </c>
      <c r="E116" s="3"/>
      <c r="F116" s="3" t="s">
        <v>148</v>
      </c>
      <c r="G116" s="3" t="s">
        <v>455</v>
      </c>
      <c r="H116" s="5" t="s">
        <v>456</v>
      </c>
    </row>
    <row r="117" spans="1:8" customHeight="1" ht="80">
      <c r="A117" s="3" t="s">
        <v>457</v>
      </c>
      <c r="B117" s="3" t="e">
        <f>IMAGE("http://www.paskesz.eu/wp-content/uploads/products/original/1674.jpg",2)</f>
        <v>#NAME?</v>
      </c>
      <c r="C117" s="4" t="s">
        <v>458</v>
      </c>
      <c r="D117" s="3" t="s">
        <v>218</v>
      </c>
      <c r="E117" s="3"/>
      <c r="F117" s="3" t="s">
        <v>459</v>
      </c>
      <c r="G117" s="3" t="s">
        <v>460</v>
      </c>
      <c r="H117" s="5" t="s">
        <v>461</v>
      </c>
    </row>
    <row r="118" spans="1:8" customHeight="1" ht="80">
      <c r="A118" s="3" t="s">
        <v>462</v>
      </c>
      <c r="B118" s="3" t="e">
        <f>IMAGE("http://www.paskesz.eu/wp-content/uploads/products/original/1675-scaled.jpg",2)</f>
        <v>#NAME?</v>
      </c>
      <c r="C118" s="4" t="s">
        <v>463</v>
      </c>
      <c r="D118" s="3" t="s">
        <v>218</v>
      </c>
      <c r="E118" s="3"/>
      <c r="F118" s="3" t="s">
        <v>148</v>
      </c>
      <c r="G118" s="3" t="s">
        <v>464</v>
      </c>
      <c r="H118" s="5" t="s">
        <v>465</v>
      </c>
    </row>
    <row r="119" spans="1:8" customHeight="1" ht="80">
      <c r="A119" s="3" t="s">
        <v>466</v>
      </c>
      <c r="B119" s="3" t="e">
        <f>IMAGE("http://www.paskesz.eu/wp-content/uploads/products/original/1676.jpg",2)</f>
        <v>#NAME?</v>
      </c>
      <c r="C119" s="4" t="s">
        <v>467</v>
      </c>
      <c r="D119" s="3" t="s">
        <v>10</v>
      </c>
      <c r="E119" s="3"/>
      <c r="F119" s="3" t="s">
        <v>468</v>
      </c>
      <c r="G119" s="3" t="s">
        <v>469</v>
      </c>
      <c r="H119" s="5" t="s">
        <v>470</v>
      </c>
    </row>
    <row r="120" spans="1:8" customHeight="1" ht="80">
      <c r="A120" s="3" t="s">
        <v>471</v>
      </c>
      <c r="B120" s="3" t="e">
        <f>IMAGE("http://www.paskesz.eu/wp-content/uploads/products/original/1677-scaled.jpg",2)</f>
        <v>#NAME?</v>
      </c>
      <c r="C120" s="4" t="s">
        <v>472</v>
      </c>
      <c r="D120" s="3" t="s">
        <v>10</v>
      </c>
      <c r="E120" s="3"/>
      <c r="F120" s="3" t="s">
        <v>468</v>
      </c>
      <c r="G120" s="3" t="s">
        <v>473</v>
      </c>
      <c r="H120" s="5" t="s">
        <v>474</v>
      </c>
    </row>
    <row r="121" spans="1:8" customHeight="1" ht="80">
      <c r="A121" s="3" t="s">
        <v>475</v>
      </c>
      <c r="B121" s="3" t="e">
        <f>IMAGE("http://www.paskesz.eu/wp-content/uploads/products/original/1678.jpg",2)</f>
        <v>#NAME?</v>
      </c>
      <c r="C121" s="4" t="s">
        <v>476</v>
      </c>
      <c r="D121" s="3" t="s">
        <v>10</v>
      </c>
      <c r="E121" s="3"/>
      <c r="F121" s="3" t="s">
        <v>468</v>
      </c>
      <c r="G121" s="3" t="s">
        <v>477</v>
      </c>
      <c r="H121" s="5" t="s">
        <v>478</v>
      </c>
    </row>
    <row r="122" spans="1:8" customHeight="1" ht="80">
      <c r="A122" s="3" t="s">
        <v>479</v>
      </c>
      <c r="B122" s="3" t="e">
        <f>IMAGE("http://www.paskesz.eu/wp-content/uploads/products/original/1701.jpg",2)</f>
        <v>#NAME?</v>
      </c>
      <c r="C122" s="4" t="s">
        <v>480</v>
      </c>
      <c r="D122" s="3" t="s">
        <v>10</v>
      </c>
      <c r="E122" s="3"/>
      <c r="F122" s="3" t="s">
        <v>481</v>
      </c>
      <c r="G122" s="3" t="s">
        <v>482</v>
      </c>
      <c r="H122" s="5" t="s">
        <v>483</v>
      </c>
    </row>
    <row r="123" spans="1:8" customHeight="1" ht="80">
      <c r="A123" s="3" t="s">
        <v>484</v>
      </c>
      <c r="B123" s="3" t="e">
        <f>IMAGE("http://www.paskesz.eu/wp-content/uploads/products/original/1702.jpg",2)</f>
        <v>#NAME?</v>
      </c>
      <c r="C123" s="4" t="s">
        <v>485</v>
      </c>
      <c r="D123" s="3" t="s">
        <v>10</v>
      </c>
      <c r="E123" s="3"/>
      <c r="F123" s="3" t="s">
        <v>481</v>
      </c>
      <c r="G123" s="3" t="s">
        <v>486</v>
      </c>
      <c r="H123" s="5" t="s">
        <v>487</v>
      </c>
    </row>
    <row r="124" spans="1:8" customHeight="1" ht="80">
      <c r="A124" s="3" t="s">
        <v>488</v>
      </c>
      <c r="B124" s="3" t="e">
        <f>IMAGE("http://www.paskesz.eu/wp-content/uploads/products/original/1708.jpg",2)</f>
        <v>#NAME?</v>
      </c>
      <c r="C124" s="4" t="s">
        <v>489</v>
      </c>
      <c r="D124" s="3" t="s">
        <v>10</v>
      </c>
      <c r="E124" s="3"/>
      <c r="F124" s="3" t="s">
        <v>481</v>
      </c>
      <c r="G124" s="3" t="s">
        <v>490</v>
      </c>
      <c r="H124" s="5" t="s">
        <v>491</v>
      </c>
    </row>
    <row r="125" spans="1:8" customHeight="1" ht="80">
      <c r="A125" s="3" t="s">
        <v>492</v>
      </c>
      <c r="B125" s="3" t="e">
        <f>IMAGE("http://www.paskesz.eu/wp-content/uploads/products/original/1709.jpg",2)</f>
        <v>#NAME?</v>
      </c>
      <c r="C125" s="4" t="s">
        <v>493</v>
      </c>
      <c r="D125" s="3" t="s">
        <v>10</v>
      </c>
      <c r="E125" s="3"/>
      <c r="F125" s="3" t="s">
        <v>481</v>
      </c>
      <c r="G125" s="3" t="s">
        <v>494</v>
      </c>
      <c r="H125" s="5" t="s">
        <v>495</v>
      </c>
    </row>
    <row r="126" spans="1:8" customHeight="1" ht="80">
      <c r="A126" s="3" t="s">
        <v>496</v>
      </c>
      <c r="B126" s="3" t="e">
        <f>IMAGE("http://www.paskesz.eu/wp-content/uploads/products/original/1711.jpg",2)</f>
        <v>#NAME?</v>
      </c>
      <c r="C126" s="4" t="s">
        <v>497</v>
      </c>
      <c r="D126" s="3" t="s">
        <v>10</v>
      </c>
      <c r="E126" s="3"/>
      <c r="F126" s="3" t="s">
        <v>199</v>
      </c>
      <c r="G126" s="3" t="s">
        <v>498</v>
      </c>
      <c r="H126" s="5" t="s">
        <v>499</v>
      </c>
    </row>
    <row r="127" spans="1:8" customHeight="1" ht="80">
      <c r="A127" s="3" t="s">
        <v>500</v>
      </c>
      <c r="B127" s="3" t="e">
        <f>IMAGE("http://www.paskesz.eu/wp-content/uploads/products/original/1714.jpg",2)</f>
        <v>#NAME?</v>
      </c>
      <c r="C127" s="4" t="s">
        <v>501</v>
      </c>
      <c r="D127" s="3" t="s">
        <v>218</v>
      </c>
      <c r="E127" s="3"/>
      <c r="F127" s="3" t="s">
        <v>502</v>
      </c>
      <c r="G127" s="3" t="s">
        <v>503</v>
      </c>
      <c r="H127" s="5" t="s">
        <v>504</v>
      </c>
    </row>
    <row r="128" spans="1:8" customHeight="1" ht="80">
      <c r="A128" s="3" t="s">
        <v>505</v>
      </c>
      <c r="B128" s="3" t="e">
        <f>IMAGE("http://www.paskesz.eu/wp-content/uploads/products/original/1715.jpg",2)</f>
        <v>#NAME?</v>
      </c>
      <c r="C128" s="4" t="s">
        <v>506</v>
      </c>
      <c r="D128" s="3" t="s">
        <v>218</v>
      </c>
      <c r="E128" s="3"/>
      <c r="F128" s="3" t="s">
        <v>502</v>
      </c>
      <c r="G128" s="3" t="s">
        <v>507</v>
      </c>
      <c r="H128" s="5" t="s">
        <v>508</v>
      </c>
    </row>
    <row r="129" spans="1:8" customHeight="1" ht="80">
      <c r="A129" s="3" t="s">
        <v>509</v>
      </c>
      <c r="B129" s="3" t="e">
        <f>IMAGE("http://www.paskesz.eu/wp-content/uploads/products/original/1730.jpg",2)</f>
        <v>#NAME?</v>
      </c>
      <c r="C129" s="4" t="s">
        <v>510</v>
      </c>
      <c r="D129" s="3" t="s">
        <v>10</v>
      </c>
      <c r="E129" s="3"/>
      <c r="F129" s="3" t="s">
        <v>254</v>
      </c>
      <c r="G129" s="3" t="s">
        <v>511</v>
      </c>
      <c r="H129" s="5" t="s">
        <v>512</v>
      </c>
    </row>
    <row r="130" spans="1:8" customHeight="1" ht="80">
      <c r="A130" s="3" t="s">
        <v>513</v>
      </c>
      <c r="B130" s="3" t="e">
        <f>IMAGE("http://www.paskesz.eu/wp-content/uploads/products/original/1731.jpg",2)</f>
        <v>#NAME?</v>
      </c>
      <c r="C130" s="4" t="s">
        <v>514</v>
      </c>
      <c r="D130" s="3" t="s">
        <v>10</v>
      </c>
      <c r="E130" s="3"/>
      <c r="F130" s="3" t="s">
        <v>254</v>
      </c>
      <c r="G130" s="3" t="s">
        <v>515</v>
      </c>
      <c r="H130" s="5" t="s">
        <v>516</v>
      </c>
    </row>
    <row r="131" spans="1:8" customHeight="1" ht="80">
      <c r="A131" s="3" t="s">
        <v>517</v>
      </c>
      <c r="B131" s="3" t="e">
        <f>IMAGE("http://www.paskesz.eu/wp-content/uploads/products/original/1735.jpg",2)</f>
        <v>#NAME?</v>
      </c>
      <c r="C131" s="4" t="s">
        <v>518</v>
      </c>
      <c r="D131" s="3" t="s">
        <v>10</v>
      </c>
      <c r="E131" s="3"/>
      <c r="F131" s="3" t="s">
        <v>502</v>
      </c>
      <c r="G131" s="3" t="s">
        <v>519</v>
      </c>
      <c r="H131" s="5" t="s">
        <v>520</v>
      </c>
    </row>
    <row r="132" spans="1:8" customHeight="1" ht="80">
      <c r="A132" s="3" t="s">
        <v>521</v>
      </c>
      <c r="B132" s="3" t="e">
        <f>IMAGE("http://www.paskesz.eu/wp-content/uploads/products/original/1736.jpg",2)</f>
        <v>#NAME?</v>
      </c>
      <c r="C132" s="4" t="s">
        <v>522</v>
      </c>
      <c r="D132" s="3" t="s">
        <v>10</v>
      </c>
      <c r="E132" s="3"/>
      <c r="F132" s="3" t="s">
        <v>502</v>
      </c>
      <c r="G132" s="3" t="s">
        <v>523</v>
      </c>
      <c r="H132" s="5" t="s">
        <v>524</v>
      </c>
    </row>
    <row r="133" spans="1:8" customHeight="1" ht="80">
      <c r="A133" s="3" t="s">
        <v>525</v>
      </c>
      <c r="B133" s="3" t="e">
        <f>IMAGE("http://www.paskesz.eu/wp-content/uploads/products/original/1740.jpg",2)</f>
        <v>#NAME?</v>
      </c>
      <c r="C133" s="4" t="s">
        <v>526</v>
      </c>
      <c r="D133" s="3" t="s">
        <v>10</v>
      </c>
      <c r="E133" s="3"/>
      <c r="F133" s="3" t="s">
        <v>527</v>
      </c>
      <c r="G133" s="3" t="s">
        <v>528</v>
      </c>
      <c r="H133" s="5" t="s">
        <v>529</v>
      </c>
    </row>
    <row r="134" spans="1:8" customHeight="1" ht="80">
      <c r="A134" s="3" t="s">
        <v>530</v>
      </c>
      <c r="B134" s="3" t="e">
        <f>IMAGE("http://www.paskesz.eu/wp-content/uploads/products/original/1741.jpg",2)</f>
        <v>#NAME?</v>
      </c>
      <c r="C134" s="4" t="s">
        <v>531</v>
      </c>
      <c r="D134" s="3" t="s">
        <v>10</v>
      </c>
      <c r="E134" s="3"/>
      <c r="F134" s="3" t="s">
        <v>527</v>
      </c>
      <c r="G134" s="3" t="s">
        <v>532</v>
      </c>
      <c r="H134" s="5" t="s">
        <v>533</v>
      </c>
    </row>
    <row r="135" spans="1:8" customHeight="1" ht="80">
      <c r="A135" s="3" t="s">
        <v>534</v>
      </c>
      <c r="B135" s="3" t="e">
        <f>IMAGE("http://www.paskesz.eu/wp-content/uploads/products/original/1742.jpg",2)</f>
        <v>#NAME?</v>
      </c>
      <c r="C135" s="4" t="s">
        <v>535</v>
      </c>
      <c r="D135" s="3" t="s">
        <v>10</v>
      </c>
      <c r="E135" s="3"/>
      <c r="F135" s="3" t="s">
        <v>527</v>
      </c>
      <c r="G135" s="3" t="s">
        <v>536</v>
      </c>
      <c r="H135" s="5" t="s">
        <v>537</v>
      </c>
    </row>
    <row r="136" spans="1:8" customHeight="1" ht="80">
      <c r="A136" s="3" t="s">
        <v>538</v>
      </c>
      <c r="B136" s="3" t="e">
        <f>IMAGE("http://www.paskesz.eu/wp-content/uploads/products/original/1745.jpg",2)</f>
        <v>#NAME?</v>
      </c>
      <c r="C136" s="4" t="s">
        <v>539</v>
      </c>
      <c r="D136" s="3" t="s">
        <v>459</v>
      </c>
      <c r="E136" s="3"/>
      <c r="F136" s="3" t="s">
        <v>540</v>
      </c>
      <c r="G136" s="3" t="s">
        <v>541</v>
      </c>
      <c r="H136" s="5" t="s">
        <v>542</v>
      </c>
    </row>
    <row r="137" spans="1:8" customHeight="1" ht="80">
      <c r="A137" s="3" t="s">
        <v>543</v>
      </c>
      <c r="B137" s="3" t="e">
        <f>IMAGE("http://www.paskesz.eu/wp-content/uploads/products/original/1746.jpg",2)</f>
        <v>#NAME?</v>
      </c>
      <c r="C137" s="4" t="s">
        <v>544</v>
      </c>
      <c r="D137" s="3" t="s">
        <v>459</v>
      </c>
      <c r="E137" s="3"/>
      <c r="F137" s="3" t="s">
        <v>540</v>
      </c>
      <c r="G137" s="3" t="s">
        <v>545</v>
      </c>
      <c r="H137" s="5" t="s">
        <v>546</v>
      </c>
    </row>
    <row r="138" spans="1:8" customHeight="1" ht="80">
      <c r="A138" s="3" t="s">
        <v>547</v>
      </c>
      <c r="B138" s="3" t="e">
        <f>IMAGE("http://www.paskesz.eu/wp-content/uploads/products/original/1747.jpg",2)</f>
        <v>#NAME?</v>
      </c>
      <c r="C138" s="4" t="s">
        <v>548</v>
      </c>
      <c r="D138" s="3" t="s">
        <v>459</v>
      </c>
      <c r="E138" s="3"/>
      <c r="F138" s="3" t="s">
        <v>540</v>
      </c>
      <c r="G138" s="3" t="s">
        <v>549</v>
      </c>
      <c r="H138" s="5" t="s">
        <v>550</v>
      </c>
    </row>
    <row r="139" spans="1:8" customHeight="1" ht="80">
      <c r="A139" s="3" t="s">
        <v>551</v>
      </c>
      <c r="B139" s="3" t="e">
        <f>IMAGE("http://www.paskesz.eu/wp-content/uploads/products/original/1750.jpg",2)</f>
        <v>#NAME?</v>
      </c>
      <c r="C139" s="4" t="s">
        <v>552</v>
      </c>
      <c r="D139" s="3" t="s">
        <v>10</v>
      </c>
      <c r="E139" s="3"/>
      <c r="F139" s="3" t="s">
        <v>553</v>
      </c>
      <c r="G139" s="3" t="s">
        <v>554</v>
      </c>
      <c r="H139" s="5" t="s">
        <v>555</v>
      </c>
    </row>
    <row r="140" spans="1:8" customHeight="1" ht="80">
      <c r="A140" s="3" t="s">
        <v>556</v>
      </c>
      <c r="B140" s="3"/>
      <c r="C140" s="4" t="s">
        <v>557</v>
      </c>
      <c r="D140" s="3" t="s">
        <v>558</v>
      </c>
      <c r="E140" s="3"/>
      <c r="F140" s="3" t="s">
        <v>149</v>
      </c>
      <c r="G140" s="3" t="s">
        <v>559</v>
      </c>
      <c r="H140" s="5"/>
    </row>
    <row r="141" spans="1:8" customHeight="1" ht="80">
      <c r="A141" s="3" t="s">
        <v>560</v>
      </c>
      <c r="B141" s="3" t="e">
        <f>IMAGE("http://www.paskesz.eu/wp-content/uploads/products/original/1899.jpg",2)</f>
        <v>#NAME?</v>
      </c>
      <c r="C141" s="4" t="s">
        <v>561</v>
      </c>
      <c r="D141" s="3" t="s">
        <v>10</v>
      </c>
      <c r="E141" s="3"/>
      <c r="F141" s="3" t="s">
        <v>562</v>
      </c>
      <c r="G141" s="3" t="s">
        <v>563</v>
      </c>
      <c r="H141" s="5" t="s">
        <v>564</v>
      </c>
    </row>
    <row r="142" spans="1:8" customHeight="1" ht="80">
      <c r="A142" s="3" t="s">
        <v>565</v>
      </c>
      <c r="B142" s="3" t="e">
        <f>IMAGE("http://www.paskesz.eu/wp-content/uploads/products/original/1900.jpg",2)</f>
        <v>#NAME?</v>
      </c>
      <c r="C142" s="4" t="s">
        <v>566</v>
      </c>
      <c r="D142" s="3" t="s">
        <v>10</v>
      </c>
      <c r="E142" s="3"/>
      <c r="F142" s="3" t="s">
        <v>562</v>
      </c>
      <c r="G142" s="3" t="s">
        <v>567</v>
      </c>
      <c r="H142" s="5" t="s">
        <v>568</v>
      </c>
    </row>
    <row r="143" spans="1:8" customHeight="1" ht="80">
      <c r="A143" s="3" t="s">
        <v>569</v>
      </c>
      <c r="B143" s="3" t="e">
        <f>IMAGE("http://www.paskesz.eu/wp-content/uploads/products/original/1901.jpg",2)</f>
        <v>#NAME?</v>
      </c>
      <c r="C143" s="4" t="s">
        <v>570</v>
      </c>
      <c r="D143" s="3" t="s">
        <v>10</v>
      </c>
      <c r="E143" s="3"/>
      <c r="F143" s="3" t="s">
        <v>562</v>
      </c>
      <c r="G143" s="3" t="s">
        <v>571</v>
      </c>
      <c r="H143" s="5" t="s">
        <v>572</v>
      </c>
    </row>
    <row r="144" spans="1:8" customHeight="1" ht="80">
      <c r="A144" s="3" t="s">
        <v>573</v>
      </c>
      <c r="B144" s="3" t="e">
        <f>IMAGE("http://www.paskesz.eu/wp-content/uploads/products/original/1902.jpg",2)</f>
        <v>#NAME?</v>
      </c>
      <c r="C144" s="4" t="s">
        <v>574</v>
      </c>
      <c r="D144" s="3" t="s">
        <v>10</v>
      </c>
      <c r="E144" s="3"/>
      <c r="F144" s="3" t="s">
        <v>562</v>
      </c>
      <c r="G144" s="3" t="s">
        <v>575</v>
      </c>
      <c r="H144" s="5" t="s">
        <v>576</v>
      </c>
    </row>
    <row r="145" spans="1:8" customHeight="1" ht="80">
      <c r="A145" s="3" t="s">
        <v>577</v>
      </c>
      <c r="B145" s="3" t="e">
        <f>IMAGE("http://www.paskesz.eu/wp-content/uploads/products/original/1903.jpg",2)</f>
        <v>#NAME?</v>
      </c>
      <c r="C145" s="4" t="s">
        <v>578</v>
      </c>
      <c r="D145" s="3" t="s">
        <v>10</v>
      </c>
      <c r="E145" s="3"/>
      <c r="F145" s="3" t="s">
        <v>562</v>
      </c>
      <c r="G145" s="3" t="s">
        <v>579</v>
      </c>
      <c r="H145" s="5" t="s">
        <v>580</v>
      </c>
    </row>
    <row r="146" spans="1:8" customHeight="1" ht="80">
      <c r="A146" s="3" t="s">
        <v>581</v>
      </c>
      <c r="B146" s="3" t="e">
        <f>IMAGE("http://www.paskesz.eu/wp-content/uploads/products/original/1904.jpg",2)</f>
        <v>#NAME?</v>
      </c>
      <c r="C146" s="4" t="s">
        <v>582</v>
      </c>
      <c r="D146" s="3" t="s">
        <v>10</v>
      </c>
      <c r="E146" s="3"/>
      <c r="F146" s="3" t="s">
        <v>583</v>
      </c>
      <c r="G146" s="3" t="s">
        <v>584</v>
      </c>
      <c r="H146" s="5" t="s">
        <v>585</v>
      </c>
    </row>
    <row r="147" spans="1:8" customHeight="1" ht="80">
      <c r="A147" s="3" t="s">
        <v>586</v>
      </c>
      <c r="B147" s="3" t="e">
        <f>IMAGE("http://www.paskesz.eu/wp-content/uploads/products/original/1905.jpg",2)</f>
        <v>#NAME?</v>
      </c>
      <c r="C147" s="4" t="s">
        <v>587</v>
      </c>
      <c r="D147" s="3" t="s">
        <v>10</v>
      </c>
      <c r="E147" s="3"/>
      <c r="F147" s="3" t="s">
        <v>583</v>
      </c>
      <c r="G147" s="3" t="s">
        <v>588</v>
      </c>
      <c r="H147" s="5" t="s">
        <v>589</v>
      </c>
    </row>
    <row r="148" spans="1:8" customHeight="1" ht="80">
      <c r="A148" s="3" t="s">
        <v>590</v>
      </c>
      <c r="B148" s="3" t="e">
        <f>IMAGE("http://www.paskesz.eu/wp-content/uploads/products/original/1906.jpg",2)</f>
        <v>#NAME?</v>
      </c>
      <c r="C148" s="4" t="s">
        <v>591</v>
      </c>
      <c r="D148" s="3" t="s">
        <v>558</v>
      </c>
      <c r="E148" s="3"/>
      <c r="F148" s="3" t="s">
        <v>149</v>
      </c>
      <c r="G148" s="3" t="s">
        <v>592</v>
      </c>
      <c r="H148" s="5" t="s">
        <v>593</v>
      </c>
    </row>
    <row r="149" spans="1:8" customHeight="1" ht="80">
      <c r="A149" s="3" t="s">
        <v>594</v>
      </c>
      <c r="B149" s="3" t="e">
        <f>IMAGE("http://www.paskesz.eu/wp-content/uploads/products/original/1907.jpg",2)</f>
        <v>#NAME?</v>
      </c>
      <c r="C149" s="4" t="s">
        <v>595</v>
      </c>
      <c r="D149" s="3" t="s">
        <v>558</v>
      </c>
      <c r="E149" s="3"/>
      <c r="F149" s="3" t="s">
        <v>149</v>
      </c>
      <c r="G149" s="3" t="s">
        <v>596</v>
      </c>
      <c r="H149" s="5" t="s">
        <v>597</v>
      </c>
    </row>
    <row r="150" spans="1:8" customHeight="1" ht="80">
      <c r="A150" s="3" t="s">
        <v>598</v>
      </c>
      <c r="B150" s="3" t="e">
        <f>IMAGE("http://www.paskesz.eu/wp-content/uploads/products/original/1923.jpg",2)</f>
        <v>#NAME?</v>
      </c>
      <c r="C150" s="4" t="s">
        <v>599</v>
      </c>
      <c r="D150" s="3" t="s">
        <v>268</v>
      </c>
      <c r="E150" s="3"/>
      <c r="F150" s="3" t="s">
        <v>600</v>
      </c>
      <c r="G150" s="3" t="s">
        <v>601</v>
      </c>
      <c r="H150" s="5" t="s">
        <v>602</v>
      </c>
    </row>
    <row r="151" spans="1:8" customHeight="1" ht="80">
      <c r="A151" s="3" t="s">
        <v>603</v>
      </c>
      <c r="B151" s="3" t="e">
        <f>IMAGE("http://www.paskesz.eu/wp-content/uploads/products/original/1926.jpg",2)</f>
        <v>#NAME?</v>
      </c>
      <c r="C151" s="4" t="s">
        <v>604</v>
      </c>
      <c r="D151" s="3" t="s">
        <v>10</v>
      </c>
      <c r="E151" s="3"/>
      <c r="F151" s="3" t="s">
        <v>562</v>
      </c>
      <c r="G151" s="3" t="s">
        <v>605</v>
      </c>
      <c r="H151" s="5" t="s">
        <v>606</v>
      </c>
    </row>
    <row r="152" spans="1:8" customHeight="1" ht="80">
      <c r="A152" s="3" t="s">
        <v>607</v>
      </c>
      <c r="B152" s="3" t="e">
        <f>IMAGE("http://www.paskesz.eu/wp-content/uploads/products/original/1929.jpg",2)</f>
        <v>#NAME?</v>
      </c>
      <c r="C152" s="4" t="s">
        <v>608</v>
      </c>
      <c r="D152" s="3" t="s">
        <v>10</v>
      </c>
      <c r="E152" s="3"/>
      <c r="F152" s="3" t="s">
        <v>562</v>
      </c>
      <c r="G152" s="3" t="s">
        <v>609</v>
      </c>
      <c r="H152" s="5" t="s">
        <v>610</v>
      </c>
    </row>
    <row r="153" spans="1:8" customHeight="1" ht="80">
      <c r="A153" s="3" t="s">
        <v>611</v>
      </c>
      <c r="B153" s="3" t="e">
        <f>IMAGE("http://www.paskesz.eu/wp-content/uploads/products/original/2000.jpg",2)</f>
        <v>#NAME?</v>
      </c>
      <c r="C153" s="4" t="s">
        <v>612</v>
      </c>
      <c r="D153" s="3" t="s">
        <v>218</v>
      </c>
      <c r="E153" s="3"/>
      <c r="F153" s="3" t="s">
        <v>600</v>
      </c>
      <c r="G153" s="3" t="s">
        <v>613</v>
      </c>
      <c r="H153" s="5" t="s">
        <v>614</v>
      </c>
    </row>
    <row r="154" spans="1:8" customHeight="1" ht="80">
      <c r="A154" s="3" t="s">
        <v>615</v>
      </c>
      <c r="B154" s="3" t="e">
        <f>IMAGE("http://www.paskesz.eu/wp-content/uploads/products/original/2001-scaled.jpg",2)</f>
        <v>#NAME?</v>
      </c>
      <c r="C154" s="4" t="s">
        <v>616</v>
      </c>
      <c r="D154" s="3" t="s">
        <v>218</v>
      </c>
      <c r="E154" s="3"/>
      <c r="F154" s="3" t="s">
        <v>268</v>
      </c>
      <c r="G154" s="3" t="s">
        <v>617</v>
      </c>
      <c r="H154" s="5" t="s">
        <v>618</v>
      </c>
    </row>
    <row r="155" spans="1:8" customHeight="1" ht="80">
      <c r="A155" s="3" t="s">
        <v>619</v>
      </c>
      <c r="B155" s="3" t="e">
        <f>IMAGE("http://www.paskesz.eu/wp-content/uploads/products/original/2002.jpg",2)</f>
        <v>#NAME?</v>
      </c>
      <c r="C155" s="4" t="s">
        <v>620</v>
      </c>
      <c r="D155" s="3" t="s">
        <v>218</v>
      </c>
      <c r="E155" s="3"/>
      <c r="F155" s="3" t="s">
        <v>149</v>
      </c>
      <c r="G155" s="3" t="s">
        <v>621</v>
      </c>
      <c r="H155" s="5" t="s">
        <v>622</v>
      </c>
    </row>
    <row r="156" spans="1:8" customHeight="1" ht="80">
      <c r="A156" s="3" t="s">
        <v>623</v>
      </c>
      <c r="B156" s="3" t="e">
        <f>IMAGE("http://www.paskesz.eu/wp-content/uploads/products/original/2005.jpg",2)</f>
        <v>#NAME?</v>
      </c>
      <c r="C156" s="4" t="s">
        <v>624</v>
      </c>
      <c r="D156" s="3" t="s">
        <v>149</v>
      </c>
      <c r="E156" s="3"/>
      <c r="F156" s="3" t="s">
        <v>562</v>
      </c>
      <c r="G156" s="3" t="s">
        <v>625</v>
      </c>
      <c r="H156" s="5" t="s">
        <v>626</v>
      </c>
    </row>
    <row r="157" spans="1:8" customHeight="1" ht="80">
      <c r="A157" s="3" t="s">
        <v>627</v>
      </c>
      <c r="B157" s="3" t="e">
        <f>IMAGE("http://www.paskesz.eu/wp-content/uploads/products/original/2014.jpg",2)</f>
        <v>#NAME?</v>
      </c>
      <c r="C157" s="4" t="s">
        <v>628</v>
      </c>
      <c r="D157" s="3" t="s">
        <v>218</v>
      </c>
      <c r="E157" s="3"/>
      <c r="F157" s="3" t="s">
        <v>158</v>
      </c>
      <c r="G157" s="3" t="s">
        <v>629</v>
      </c>
      <c r="H157" s="5" t="s">
        <v>630</v>
      </c>
    </row>
    <row r="158" spans="1:8" customHeight="1" ht="80">
      <c r="A158" s="3" t="s">
        <v>631</v>
      </c>
      <c r="B158" s="3" t="e">
        <f>IMAGE("http://www.paskesz.eu/wp-content/uploads/products/original/2033.jpg",2)</f>
        <v>#NAME?</v>
      </c>
      <c r="C158" s="4" t="s">
        <v>632</v>
      </c>
      <c r="D158" s="3"/>
      <c r="E158" s="3"/>
      <c r="F158" s="3" t="s">
        <v>633</v>
      </c>
      <c r="G158" s="3" t="s">
        <v>634</v>
      </c>
      <c r="H158" s="5" t="s">
        <v>635</v>
      </c>
    </row>
    <row r="159" spans="1:8" customHeight="1" ht="80">
      <c r="A159" s="3" t="s">
        <v>636</v>
      </c>
      <c r="B159" s="3" t="e">
        <f>IMAGE("http://www.paskesz.eu/wp-content/uploads/products/original/2034.jpg",2)</f>
        <v>#NAME?</v>
      </c>
      <c r="C159" s="4" t="s">
        <v>637</v>
      </c>
      <c r="D159" s="3" t="s">
        <v>638</v>
      </c>
      <c r="E159" s="3"/>
      <c r="F159" s="3" t="s">
        <v>459</v>
      </c>
      <c r="G159" s="3" t="s">
        <v>639</v>
      </c>
      <c r="H159" s="5" t="s">
        <v>640</v>
      </c>
    </row>
    <row r="160" spans="1:8" customHeight="1" ht="80">
      <c r="A160" s="3" t="s">
        <v>641</v>
      </c>
      <c r="B160" s="3" t="e">
        <f>IMAGE("http://www.paskesz.eu/wp-content/uploads/products/original/2035.jpg",2)</f>
        <v>#NAME?</v>
      </c>
      <c r="C160" s="4" t="s">
        <v>642</v>
      </c>
      <c r="D160" s="3" t="s">
        <v>638</v>
      </c>
      <c r="E160" s="3"/>
      <c r="F160" s="3" t="s">
        <v>459</v>
      </c>
      <c r="G160" s="3" t="s">
        <v>643</v>
      </c>
      <c r="H160" s="5" t="s">
        <v>644</v>
      </c>
    </row>
    <row r="161" spans="1:8" customHeight="1" ht="80">
      <c r="A161" s="3" t="s">
        <v>645</v>
      </c>
      <c r="B161" s="3" t="e">
        <f>IMAGE("http://www.paskesz.eu/wp-content/uploads/products/original/2036.jpg",2)</f>
        <v>#NAME?</v>
      </c>
      <c r="C161" s="4" t="s">
        <v>646</v>
      </c>
      <c r="D161" s="3" t="s">
        <v>638</v>
      </c>
      <c r="E161" s="3"/>
      <c r="F161" s="3" t="s">
        <v>459</v>
      </c>
      <c r="G161" s="3" t="s">
        <v>647</v>
      </c>
      <c r="H161" s="5" t="s">
        <v>648</v>
      </c>
    </row>
    <row r="162" spans="1:8" customHeight="1" ht="80">
      <c r="A162" s="3" t="s">
        <v>649</v>
      </c>
      <c r="B162" s="3" t="e">
        <f>IMAGE("http://www.paskesz.eu/wp-content/uploads/products/original/2039.jpg",2)</f>
        <v>#NAME?</v>
      </c>
      <c r="C162" s="4" t="s">
        <v>650</v>
      </c>
      <c r="D162" s="3" t="s">
        <v>218</v>
      </c>
      <c r="E162" s="3"/>
      <c r="F162" s="3" t="s">
        <v>651</v>
      </c>
      <c r="G162" s="3" t="s">
        <v>652</v>
      </c>
      <c r="H162" s="5" t="s">
        <v>653</v>
      </c>
    </row>
    <row r="163" spans="1:8" customHeight="1" ht="80">
      <c r="A163" s="3" t="s">
        <v>654</v>
      </c>
      <c r="B163" s="3" t="e">
        <f>IMAGE("http://www.paskesz.eu/wp-content/uploads/products/original/2039F.jpg",2)</f>
        <v>#NAME?</v>
      </c>
      <c r="C163" s="4" t="s">
        <v>655</v>
      </c>
      <c r="D163" s="3" t="s">
        <v>11</v>
      </c>
      <c r="E163" s="3"/>
      <c r="F163" s="3" t="s">
        <v>268</v>
      </c>
      <c r="G163" s="3" t="s">
        <v>656</v>
      </c>
      <c r="H163" s="5" t="s">
        <v>657</v>
      </c>
    </row>
    <row r="164" spans="1:8" customHeight="1" ht="80">
      <c r="A164" s="3" t="s">
        <v>658</v>
      </c>
      <c r="B164" s="3" t="e">
        <f>IMAGE("http://www.paskesz.eu/wp-content/uploads/products/original/2040.jpg",2)</f>
        <v>#NAME?</v>
      </c>
      <c r="C164" s="4" t="s">
        <v>659</v>
      </c>
      <c r="D164" s="3" t="s">
        <v>218</v>
      </c>
      <c r="E164" s="3"/>
      <c r="F164" s="3" t="s">
        <v>148</v>
      </c>
      <c r="G164" s="3" t="s">
        <v>660</v>
      </c>
      <c r="H164" s="5" t="s">
        <v>661</v>
      </c>
    </row>
    <row r="165" spans="1:8" customHeight="1" ht="80">
      <c r="A165" s="3" t="s">
        <v>662</v>
      </c>
      <c r="B165" s="3" t="e">
        <f>IMAGE("http://www.paskesz.eu/wp-content/uploads/products/original/2041.jpg",2)</f>
        <v>#NAME?</v>
      </c>
      <c r="C165" s="4" t="s">
        <v>663</v>
      </c>
      <c r="D165" s="3" t="s">
        <v>11</v>
      </c>
      <c r="E165" s="3"/>
      <c r="F165" s="3" t="s">
        <v>268</v>
      </c>
      <c r="G165" s="3" t="s">
        <v>664</v>
      </c>
      <c r="H165" s="5" t="s">
        <v>665</v>
      </c>
    </row>
    <row r="166" spans="1:8" customHeight="1" ht="80">
      <c r="A166" s="3" t="s">
        <v>666</v>
      </c>
      <c r="B166" s="3" t="e">
        <f>IMAGE("http://www.paskesz.eu/wp-content/uploads/products/original/2042.jpg",2)</f>
        <v>#NAME?</v>
      </c>
      <c r="C166" s="4" t="s">
        <v>667</v>
      </c>
      <c r="D166" s="3"/>
      <c r="E166" s="3"/>
      <c r="F166" s="3" t="s">
        <v>668</v>
      </c>
      <c r="G166" s="3" t="s">
        <v>669</v>
      </c>
      <c r="H166" s="5" t="s">
        <v>670</v>
      </c>
    </row>
    <row r="167" spans="1:8" customHeight="1" ht="80">
      <c r="A167" s="3" t="s">
        <v>671</v>
      </c>
      <c r="B167" s="3" t="e">
        <f>IMAGE("http://www.paskesz.eu/wp-content/uploads/products/original/2042F.jpg",2)</f>
        <v>#NAME?</v>
      </c>
      <c r="C167" s="4" t="s">
        <v>672</v>
      </c>
      <c r="D167" s="3" t="s">
        <v>11</v>
      </c>
      <c r="E167" s="3"/>
      <c r="F167" s="3" t="s">
        <v>268</v>
      </c>
      <c r="G167" s="3" t="s">
        <v>673</v>
      </c>
      <c r="H167" s="5" t="s">
        <v>674</v>
      </c>
    </row>
    <row r="168" spans="1:8" customHeight="1" ht="80">
      <c r="A168" s="3" t="s">
        <v>675</v>
      </c>
      <c r="B168" s="3" t="e">
        <f>IMAGE("http://www.paskesz.eu/wp-content/uploads/products/original/2043.jpg",2)</f>
        <v>#NAME?</v>
      </c>
      <c r="C168" s="4" t="s">
        <v>676</v>
      </c>
      <c r="D168" s="3" t="s">
        <v>218</v>
      </c>
      <c r="E168" s="3"/>
      <c r="F168" s="3" t="s">
        <v>148</v>
      </c>
      <c r="G168" s="3" t="s">
        <v>677</v>
      </c>
      <c r="H168" s="5" t="s">
        <v>678</v>
      </c>
    </row>
    <row r="169" spans="1:8" customHeight="1" ht="80">
      <c r="A169" s="3" t="s">
        <v>679</v>
      </c>
      <c r="B169" s="3" t="e">
        <f>IMAGE("http://www.paskesz.eu/wp-content/uploads/products/original/2044.jpg",2)</f>
        <v>#NAME?</v>
      </c>
      <c r="C169" s="4" t="s">
        <v>680</v>
      </c>
      <c r="D169" s="3" t="s">
        <v>11</v>
      </c>
      <c r="E169" s="3"/>
      <c r="F169" s="3" t="s">
        <v>10</v>
      </c>
      <c r="G169" s="3" t="s">
        <v>681</v>
      </c>
      <c r="H169" s="5" t="s">
        <v>682</v>
      </c>
    </row>
    <row r="170" spans="1:8" customHeight="1" ht="80">
      <c r="A170" s="3" t="s">
        <v>683</v>
      </c>
      <c r="B170" s="3" t="e">
        <f>IMAGE("http://www.paskesz.eu/wp-content/uploads/products/original/2047.jpg",2)</f>
        <v>#NAME?</v>
      </c>
      <c r="C170" s="4" t="s">
        <v>684</v>
      </c>
      <c r="D170" s="3" t="s">
        <v>218</v>
      </c>
      <c r="E170" s="3"/>
      <c r="F170" s="3" t="s">
        <v>685</v>
      </c>
      <c r="G170" s="3" t="s">
        <v>686</v>
      </c>
      <c r="H170" s="5" t="s">
        <v>687</v>
      </c>
    </row>
    <row r="171" spans="1:8" customHeight="1" ht="80">
      <c r="A171" s="3" t="s">
        <v>688</v>
      </c>
      <c r="B171" s="3" t="e">
        <f>IMAGE("http://www.paskesz.eu/wp-content/uploads/products/original/2048-scaled.jpg",2)</f>
        <v>#NAME?</v>
      </c>
      <c r="C171" s="4" t="s">
        <v>689</v>
      </c>
      <c r="D171" s="3" t="s">
        <v>148</v>
      </c>
      <c r="E171" s="3"/>
      <c r="F171" s="3" t="s">
        <v>690</v>
      </c>
      <c r="G171" s="3" t="s">
        <v>691</v>
      </c>
      <c r="H171" s="5" t="s">
        <v>692</v>
      </c>
    </row>
    <row r="172" spans="1:8" customHeight="1" ht="80">
      <c r="A172" s="3" t="s">
        <v>693</v>
      </c>
      <c r="B172" s="3" t="e">
        <f>IMAGE("http://www.paskesz.eu/wp-content/uploads/products/original/2050.jpg",2)</f>
        <v>#NAME?</v>
      </c>
      <c r="C172" s="4" t="s">
        <v>694</v>
      </c>
      <c r="D172" s="3" t="s">
        <v>695</v>
      </c>
      <c r="E172" s="3"/>
      <c r="F172" s="3" t="s">
        <v>158</v>
      </c>
      <c r="G172" s="3" t="s">
        <v>696</v>
      </c>
      <c r="H172" s="5" t="s">
        <v>697</v>
      </c>
    </row>
    <row r="173" spans="1:8" customHeight="1" ht="80">
      <c r="A173" s="3" t="s">
        <v>698</v>
      </c>
      <c r="B173" s="3" t="e">
        <f>IMAGE("http://www.paskesz.eu/wp-content/uploads/products/original/2051.jpg",2)</f>
        <v>#NAME?</v>
      </c>
      <c r="C173" s="4" t="s">
        <v>699</v>
      </c>
      <c r="D173" s="3" t="s">
        <v>695</v>
      </c>
      <c r="E173" s="3"/>
      <c r="F173" s="3" t="s">
        <v>158</v>
      </c>
      <c r="G173" s="3" t="s">
        <v>700</v>
      </c>
      <c r="H173" s="5" t="s">
        <v>701</v>
      </c>
    </row>
    <row r="174" spans="1:8" customHeight="1" ht="80">
      <c r="A174" s="3" t="s">
        <v>702</v>
      </c>
      <c r="B174" s="3" t="e">
        <f>IMAGE("http://www.paskesz.eu/wp-content/uploads/products/original/2052.jpg",2)</f>
        <v>#NAME?</v>
      </c>
      <c r="C174" s="4" t="s">
        <v>703</v>
      </c>
      <c r="D174" s="3" t="s">
        <v>695</v>
      </c>
      <c r="E174" s="3"/>
      <c r="F174" s="3" t="s">
        <v>158</v>
      </c>
      <c r="G174" s="3" t="s">
        <v>704</v>
      </c>
      <c r="H174" s="5" t="s">
        <v>705</v>
      </c>
    </row>
    <row r="175" spans="1:8" customHeight="1" ht="80">
      <c r="A175" s="3" t="s">
        <v>706</v>
      </c>
      <c r="B175" s="3" t="e">
        <f>IMAGE("http://www.paskesz.eu/wp-content/uploads/products/original/2053.jpg",2)</f>
        <v>#NAME?</v>
      </c>
      <c r="C175" s="4" t="s">
        <v>707</v>
      </c>
      <c r="D175" s="3" t="s">
        <v>695</v>
      </c>
      <c r="E175" s="3"/>
      <c r="F175" s="3" t="s">
        <v>158</v>
      </c>
      <c r="G175" s="3" t="s">
        <v>708</v>
      </c>
      <c r="H175" s="5" t="s">
        <v>709</v>
      </c>
    </row>
    <row r="176" spans="1:8" customHeight="1" ht="80">
      <c r="A176" s="3" t="s">
        <v>710</v>
      </c>
      <c r="B176" s="3" t="e">
        <f>IMAGE("http://www.paskesz.eu/wp-content/uploads/products/original/2054.jpg",2)</f>
        <v>#NAME?</v>
      </c>
      <c r="C176" s="4" t="s">
        <v>711</v>
      </c>
      <c r="D176" s="3" t="s">
        <v>695</v>
      </c>
      <c r="E176" s="3"/>
      <c r="F176" s="3" t="s">
        <v>158</v>
      </c>
      <c r="G176" s="3" t="s">
        <v>712</v>
      </c>
      <c r="H176" s="5" t="s">
        <v>713</v>
      </c>
    </row>
    <row r="177" spans="1:8" customHeight="1" ht="80">
      <c r="A177" s="3" t="s">
        <v>714</v>
      </c>
      <c r="B177" s="3" t="e">
        <f>IMAGE("http://www.paskesz.eu/wp-content/uploads/products/original/2055.jpg",2)</f>
        <v>#NAME?</v>
      </c>
      <c r="C177" s="4" t="s">
        <v>715</v>
      </c>
      <c r="D177" s="3"/>
      <c r="E177" s="3"/>
      <c r="F177" s="3" t="s">
        <v>716</v>
      </c>
      <c r="G177" s="3" t="s">
        <v>717</v>
      </c>
      <c r="H177" s="5" t="s">
        <v>718</v>
      </c>
    </row>
    <row r="178" spans="1:8" customHeight="1" ht="80">
      <c r="A178" s="3" t="s">
        <v>719</v>
      </c>
      <c r="B178" s="3" t="e">
        <f>IMAGE("http://www.paskesz.eu/wp-content/uploads/products/original/2056.jpg",2)</f>
        <v>#NAME?</v>
      </c>
      <c r="C178" s="4" t="s">
        <v>720</v>
      </c>
      <c r="D178" s="3"/>
      <c r="E178" s="3"/>
      <c r="F178" s="3" t="s">
        <v>716</v>
      </c>
      <c r="G178" s="3" t="s">
        <v>721</v>
      </c>
      <c r="H178" s="5" t="s">
        <v>722</v>
      </c>
    </row>
    <row r="179" spans="1:8" customHeight="1" ht="80">
      <c r="A179" s="3" t="s">
        <v>723</v>
      </c>
      <c r="B179" s="3" t="e">
        <f>IMAGE("http://www.paskesz.eu/wp-content/uploads/products/original/2057.jpg",2)</f>
        <v>#NAME?</v>
      </c>
      <c r="C179" s="4" t="s">
        <v>724</v>
      </c>
      <c r="D179" s="3"/>
      <c r="E179" s="3"/>
      <c r="F179" s="3" t="s">
        <v>716</v>
      </c>
      <c r="G179" s="3" t="s">
        <v>725</v>
      </c>
      <c r="H179" s="5" t="s">
        <v>726</v>
      </c>
    </row>
    <row r="180" spans="1:8" customHeight="1" ht="80">
      <c r="A180" s="3" t="s">
        <v>727</v>
      </c>
      <c r="B180" s="3" t="e">
        <f>IMAGE("http://www.paskesz.eu/wp-content/uploads/products/original/2058.jpg",2)</f>
        <v>#NAME?</v>
      </c>
      <c r="C180" s="4" t="s">
        <v>728</v>
      </c>
      <c r="D180" s="3"/>
      <c r="E180" s="3"/>
      <c r="F180" s="3" t="s">
        <v>716</v>
      </c>
      <c r="G180" s="3" t="s">
        <v>729</v>
      </c>
      <c r="H180" s="5" t="s">
        <v>730</v>
      </c>
    </row>
    <row r="181" spans="1:8" customHeight="1" ht="80">
      <c r="A181" s="3" t="s">
        <v>731</v>
      </c>
      <c r="B181" s="3" t="e">
        <f>IMAGE("http://www.paskesz.eu/wp-content/uploads/products/original/2059.jpg",2)</f>
        <v>#NAME?</v>
      </c>
      <c r="C181" s="4" t="s">
        <v>732</v>
      </c>
      <c r="D181" s="3"/>
      <c r="E181" s="3"/>
      <c r="F181" s="3" t="s">
        <v>716</v>
      </c>
      <c r="G181" s="3" t="s">
        <v>733</v>
      </c>
      <c r="H181" s="5" t="s">
        <v>734</v>
      </c>
    </row>
    <row r="182" spans="1:8" customHeight="1" ht="80">
      <c r="A182" s="3" t="s">
        <v>735</v>
      </c>
      <c r="B182" s="3" t="e">
        <f>IMAGE("http://www.paskesz.eu/wp-content/uploads/products/original/2062.jpg",2)</f>
        <v>#NAME?</v>
      </c>
      <c r="C182" s="4" t="s">
        <v>736</v>
      </c>
      <c r="D182" s="3"/>
      <c r="E182" s="3"/>
      <c r="F182" s="3" t="s">
        <v>216</v>
      </c>
      <c r="G182" s="3" t="s">
        <v>737</v>
      </c>
      <c r="H182" s="5" t="s">
        <v>738</v>
      </c>
    </row>
    <row r="183" spans="1:8" customHeight="1" ht="80">
      <c r="A183" s="3" t="s">
        <v>739</v>
      </c>
      <c r="B183" s="3" t="e">
        <f>IMAGE("http://www.paskesz.eu/wp-content/uploads/products/original/2062F.jpg",2)</f>
        <v>#NAME?</v>
      </c>
      <c r="C183" s="4" t="s">
        <v>740</v>
      </c>
      <c r="D183" s="3" t="s">
        <v>11</v>
      </c>
      <c r="E183" s="3"/>
      <c r="F183" s="3" t="s">
        <v>268</v>
      </c>
      <c r="G183" s="3" t="s">
        <v>741</v>
      </c>
      <c r="H183" s="5" t="s">
        <v>742</v>
      </c>
    </row>
    <row r="184" spans="1:8" customHeight="1" ht="80">
      <c r="A184" s="3" t="s">
        <v>743</v>
      </c>
      <c r="B184" s="3" t="e">
        <f>IMAGE("http://www.paskesz.eu/wp-content/uploads/products/original/2087.jpg",2)</f>
        <v>#NAME?</v>
      </c>
      <c r="C184" s="4" t="s">
        <v>744</v>
      </c>
      <c r="D184" s="3"/>
      <c r="E184" s="3"/>
      <c r="F184" s="3" t="s">
        <v>658</v>
      </c>
      <c r="G184" s="3" t="s">
        <v>745</v>
      </c>
      <c r="H184" s="5" t="s">
        <v>746</v>
      </c>
    </row>
    <row r="185" spans="1:8" customHeight="1" ht="80">
      <c r="A185" s="3" t="s">
        <v>747</v>
      </c>
      <c r="B185" s="3" t="e">
        <f>IMAGE("http://www.paskesz.eu/wp-content/uploads/products/original/2088.jpg",2)</f>
        <v>#NAME?</v>
      </c>
      <c r="C185" s="4" t="s">
        <v>748</v>
      </c>
      <c r="D185" s="3" t="s">
        <v>218</v>
      </c>
      <c r="E185" s="3"/>
      <c r="F185" s="3" t="s">
        <v>749</v>
      </c>
      <c r="G185" s="3" t="s">
        <v>750</v>
      </c>
      <c r="H185" s="5" t="s">
        <v>751</v>
      </c>
    </row>
    <row r="186" spans="1:8" customHeight="1" ht="80">
      <c r="A186" s="3" t="s">
        <v>752</v>
      </c>
      <c r="B186" s="3" t="e">
        <f>IMAGE("http://www.paskesz.eu/wp-content/uploads/products/original/2092.jpg",2)</f>
        <v>#NAME?</v>
      </c>
      <c r="C186" s="4" t="s">
        <v>753</v>
      </c>
      <c r="D186" s="3" t="s">
        <v>218</v>
      </c>
      <c r="E186" s="3"/>
      <c r="F186" s="3" t="s">
        <v>600</v>
      </c>
      <c r="G186" s="3" t="s">
        <v>754</v>
      </c>
      <c r="H186" s="5" t="s">
        <v>755</v>
      </c>
    </row>
    <row r="187" spans="1:8" customHeight="1" ht="80">
      <c r="A187" s="3" t="s">
        <v>756</v>
      </c>
      <c r="B187" s="3" t="e">
        <f>IMAGE("http://www.paskesz.eu/wp-content/uploads/products/original/2092F.jpg",2)</f>
        <v>#NAME?</v>
      </c>
      <c r="C187" s="4" t="s">
        <v>757</v>
      </c>
      <c r="D187" s="3" t="s">
        <v>11</v>
      </c>
      <c r="E187" s="3"/>
      <c r="F187" s="3" t="s">
        <v>268</v>
      </c>
      <c r="G187" s="3" t="s">
        <v>758</v>
      </c>
      <c r="H187" s="5" t="s">
        <v>759</v>
      </c>
    </row>
    <row r="188" spans="1:8" customHeight="1" ht="80">
      <c r="A188" s="3" t="s">
        <v>760</v>
      </c>
      <c r="B188" s="3" t="e">
        <f>IMAGE("http://www.paskesz.eu/wp-content/uploads/products/original/2093.jpg",2)</f>
        <v>#NAME?</v>
      </c>
      <c r="C188" s="4" t="s">
        <v>761</v>
      </c>
      <c r="D188" s="3" t="s">
        <v>218</v>
      </c>
      <c r="E188" s="3"/>
      <c r="F188" s="3" t="s">
        <v>600</v>
      </c>
      <c r="G188" s="3" t="s">
        <v>762</v>
      </c>
      <c r="H188" s="5" t="s">
        <v>763</v>
      </c>
    </row>
    <row r="189" spans="1:8" customHeight="1" ht="80">
      <c r="A189" s="3" t="s">
        <v>764</v>
      </c>
      <c r="B189" s="3" t="e">
        <f>IMAGE("http://www.paskesz.eu/wp-content/uploads/products/original/2093F.jpg",2)</f>
        <v>#NAME?</v>
      </c>
      <c r="C189" s="4" t="s">
        <v>765</v>
      </c>
      <c r="D189" s="3" t="s">
        <v>11</v>
      </c>
      <c r="E189" s="3"/>
      <c r="F189" s="3" t="s">
        <v>10</v>
      </c>
      <c r="G189" s="3" t="s">
        <v>766</v>
      </c>
      <c r="H189" s="5" t="s">
        <v>767</v>
      </c>
    </row>
    <row r="190" spans="1:8" customHeight="1" ht="80">
      <c r="A190" s="3" t="s">
        <v>768</v>
      </c>
      <c r="B190" s="3" t="e">
        <f>IMAGE("http://www.paskesz.eu/wp-content/uploads/products/original/2098-scaled.jpg",2)</f>
        <v>#NAME?</v>
      </c>
      <c r="C190" s="4" t="s">
        <v>769</v>
      </c>
      <c r="D190" s="3" t="s">
        <v>218</v>
      </c>
      <c r="E190" s="3"/>
      <c r="F190" s="3" t="s">
        <v>651</v>
      </c>
      <c r="G190" s="3" t="s">
        <v>770</v>
      </c>
      <c r="H190" s="5" t="s">
        <v>771</v>
      </c>
    </row>
    <row r="191" spans="1:8" customHeight="1" ht="80">
      <c r="A191" s="3" t="s">
        <v>772</v>
      </c>
      <c r="B191" s="3" t="e">
        <f>IMAGE("http://www.paskesz.eu/wp-content/uploads/products/original/2100-scaled.jpg",2)</f>
        <v>#NAME?</v>
      </c>
      <c r="C191" s="4" t="s">
        <v>773</v>
      </c>
      <c r="D191" s="3" t="s">
        <v>218</v>
      </c>
      <c r="E191" s="3"/>
      <c r="F191" s="3" t="s">
        <v>600</v>
      </c>
      <c r="G191" s="3" t="s">
        <v>774</v>
      </c>
      <c r="H191" s="5" t="s">
        <v>775</v>
      </c>
    </row>
    <row r="192" spans="1:8" customHeight="1" ht="80">
      <c r="A192" s="3" t="s">
        <v>776</v>
      </c>
      <c r="B192" s="3" t="e">
        <f>IMAGE("http://www.paskesz.eu/wp-content/uploads/products/original/2101-scaled.jpg",2)</f>
        <v>#NAME?</v>
      </c>
      <c r="C192" s="4" t="s">
        <v>777</v>
      </c>
      <c r="D192" s="3"/>
      <c r="E192" s="3"/>
      <c r="F192" s="3" t="s">
        <v>778</v>
      </c>
      <c r="G192" s="3" t="s">
        <v>779</v>
      </c>
      <c r="H192" s="5" t="s">
        <v>780</v>
      </c>
    </row>
    <row r="193" spans="1:8" customHeight="1" ht="80">
      <c r="A193" s="3" t="s">
        <v>781</v>
      </c>
      <c r="B193" s="3" t="e">
        <f>IMAGE("http://www.paskesz.eu/wp-content/uploads/products/original/2106.jpg",2)</f>
        <v>#NAME?</v>
      </c>
      <c r="C193" s="4" t="s">
        <v>782</v>
      </c>
      <c r="D193" s="3"/>
      <c r="E193" s="3"/>
      <c r="F193" s="3" t="s">
        <v>783</v>
      </c>
      <c r="G193" s="3" t="s">
        <v>784</v>
      </c>
      <c r="H193" s="5" t="s">
        <v>785</v>
      </c>
    </row>
    <row r="194" spans="1:8" customHeight="1" ht="80">
      <c r="A194" s="3" t="s">
        <v>786</v>
      </c>
      <c r="B194" s="3" t="e">
        <f>IMAGE("http://www.paskesz.eu/wp-content/uploads/products/original/2107.jpg",2)</f>
        <v>#NAME?</v>
      </c>
      <c r="C194" s="4" t="s">
        <v>787</v>
      </c>
      <c r="D194" s="3"/>
      <c r="E194" s="3"/>
      <c r="F194" s="3" t="s">
        <v>783</v>
      </c>
      <c r="G194" s="3" t="s">
        <v>788</v>
      </c>
      <c r="H194" s="5" t="s">
        <v>789</v>
      </c>
    </row>
    <row r="195" spans="1:8" customHeight="1" ht="80">
      <c r="A195" s="3" t="s">
        <v>790</v>
      </c>
      <c r="B195" s="3" t="e">
        <f>IMAGE("http://www.paskesz.eu/wp-content/uploads/products/original/2109.jpg",2)</f>
        <v>#NAME?</v>
      </c>
      <c r="C195" s="4" t="s">
        <v>791</v>
      </c>
      <c r="D195" s="3" t="s">
        <v>218</v>
      </c>
      <c r="E195" s="3"/>
      <c r="F195" s="3" t="s">
        <v>792</v>
      </c>
      <c r="G195" s="3" t="s">
        <v>793</v>
      </c>
      <c r="H195" s="5" t="s">
        <v>794</v>
      </c>
    </row>
    <row r="196" spans="1:8" customHeight="1" ht="80">
      <c r="A196" s="3" t="s">
        <v>795</v>
      </c>
      <c r="B196" s="3" t="e">
        <f>IMAGE("http://www.paskesz.eu/wp-content/uploads/products/original/2117.jpg",2)</f>
        <v>#NAME?</v>
      </c>
      <c r="C196" s="4" t="s">
        <v>796</v>
      </c>
      <c r="D196" s="3" t="s">
        <v>218</v>
      </c>
      <c r="E196" s="3"/>
      <c r="F196" s="3" t="s">
        <v>749</v>
      </c>
      <c r="G196" s="3" t="s">
        <v>797</v>
      </c>
      <c r="H196" s="5" t="s">
        <v>798</v>
      </c>
    </row>
    <row r="197" spans="1:8" customHeight="1" ht="80">
      <c r="A197" s="3" t="s">
        <v>799</v>
      </c>
      <c r="B197" s="3" t="e">
        <f>IMAGE("http://www.paskesz.eu/wp-content/uploads/products/original/2118.jpg",2)</f>
        <v>#NAME?</v>
      </c>
      <c r="C197" s="4" t="s">
        <v>800</v>
      </c>
      <c r="D197" s="3" t="s">
        <v>218</v>
      </c>
      <c r="E197" s="3"/>
      <c r="F197" s="3" t="s">
        <v>10</v>
      </c>
      <c r="G197" s="3" t="s">
        <v>801</v>
      </c>
      <c r="H197" s="5" t="s">
        <v>802</v>
      </c>
    </row>
    <row r="198" spans="1:8" customHeight="1" ht="80">
      <c r="A198" s="3" t="s">
        <v>803</v>
      </c>
      <c r="B198" s="3" t="e">
        <f>IMAGE("http://www.paskesz.eu/wp-content/uploads/products/original/2120.jpg",2)</f>
        <v>#NAME?</v>
      </c>
      <c r="C198" s="4" t="s">
        <v>804</v>
      </c>
      <c r="D198" s="3" t="s">
        <v>218</v>
      </c>
      <c r="E198" s="3"/>
      <c r="F198" s="3" t="s">
        <v>583</v>
      </c>
      <c r="G198" s="3" t="s">
        <v>805</v>
      </c>
      <c r="H198" s="5" t="s">
        <v>806</v>
      </c>
    </row>
    <row r="199" spans="1:8" customHeight="1" ht="80">
      <c r="A199" s="3" t="s">
        <v>807</v>
      </c>
      <c r="B199" s="3" t="e">
        <f>IMAGE("http://www.paskesz.eu/wp-content/uploads/products/original/2121.jpg",2)</f>
        <v>#NAME?</v>
      </c>
      <c r="C199" s="4" t="s">
        <v>808</v>
      </c>
      <c r="D199" s="3" t="s">
        <v>218</v>
      </c>
      <c r="E199" s="3"/>
      <c r="F199" s="3" t="s">
        <v>583</v>
      </c>
      <c r="G199" s="3" t="s">
        <v>809</v>
      </c>
      <c r="H199" s="5" t="s">
        <v>810</v>
      </c>
    </row>
    <row r="200" spans="1:8" customHeight="1" ht="80">
      <c r="A200" s="3" t="s">
        <v>811</v>
      </c>
      <c r="B200" s="3" t="e">
        <f>IMAGE("http://www.paskesz.eu/wp-content/uploads/products/original/2135.jpg",2)</f>
        <v>#NAME?</v>
      </c>
      <c r="C200" s="4" t="s">
        <v>812</v>
      </c>
      <c r="D200" s="3" t="s">
        <v>120</v>
      </c>
      <c r="E200" s="3"/>
      <c r="F200" s="3" t="s">
        <v>813</v>
      </c>
      <c r="G200" s="3" t="s">
        <v>814</v>
      </c>
      <c r="H200" s="5" t="s">
        <v>815</v>
      </c>
    </row>
    <row r="201" spans="1:8" customHeight="1" ht="80">
      <c r="A201" s="3" t="s">
        <v>816</v>
      </c>
      <c r="B201" s="3" t="e">
        <f>IMAGE("http://www.paskesz.eu/wp-content/uploads/products/original/2136.jpg",2)</f>
        <v>#NAME?</v>
      </c>
      <c r="C201" s="4" t="s">
        <v>817</v>
      </c>
      <c r="D201" s="3" t="s">
        <v>120</v>
      </c>
      <c r="E201" s="3"/>
      <c r="F201" s="3" t="s">
        <v>813</v>
      </c>
      <c r="G201" s="3" t="s">
        <v>818</v>
      </c>
      <c r="H201" s="5" t="s">
        <v>819</v>
      </c>
    </row>
    <row r="202" spans="1:8" customHeight="1" ht="80">
      <c r="A202" s="3" t="s">
        <v>820</v>
      </c>
      <c r="B202" s="3" t="e">
        <f>IMAGE("http://www.paskesz.eu/wp-content/uploads/products/original/2137.jpg",2)</f>
        <v>#NAME?</v>
      </c>
      <c r="C202" s="4" t="s">
        <v>821</v>
      </c>
      <c r="D202" s="3" t="s">
        <v>120</v>
      </c>
      <c r="E202" s="3"/>
      <c r="F202" s="3" t="s">
        <v>813</v>
      </c>
      <c r="G202" s="3" t="s">
        <v>822</v>
      </c>
      <c r="H202" s="5" t="s">
        <v>823</v>
      </c>
    </row>
    <row r="203" spans="1:8" customHeight="1" ht="80">
      <c r="A203" s="3" t="s">
        <v>824</v>
      </c>
      <c r="B203" s="3" t="e">
        <f>IMAGE("http://www.paskesz.eu/wp-content/uploads/products/original/2139.jpg",2)</f>
        <v>#NAME?</v>
      </c>
      <c r="C203" s="4" t="s">
        <v>825</v>
      </c>
      <c r="D203" s="3" t="s">
        <v>120</v>
      </c>
      <c r="E203" s="3"/>
      <c r="F203" s="3" t="s">
        <v>826</v>
      </c>
      <c r="G203" s="3" t="s">
        <v>827</v>
      </c>
      <c r="H203" s="5" t="s">
        <v>828</v>
      </c>
    </row>
    <row r="204" spans="1:8" customHeight="1" ht="80">
      <c r="A204" s="3" t="s">
        <v>829</v>
      </c>
      <c r="B204" s="3" t="e">
        <f>IMAGE("http://www.paskesz.eu/wp-content/uploads/products/original/2140.jpg",2)</f>
        <v>#NAME?</v>
      </c>
      <c r="C204" s="4" t="s">
        <v>830</v>
      </c>
      <c r="D204" s="3" t="s">
        <v>218</v>
      </c>
      <c r="E204" s="3"/>
      <c r="F204" s="3" t="s">
        <v>583</v>
      </c>
      <c r="G204" s="3" t="s">
        <v>831</v>
      </c>
      <c r="H204" s="5" t="s">
        <v>832</v>
      </c>
    </row>
    <row r="205" spans="1:8" customHeight="1" ht="80">
      <c r="A205" s="3" t="s">
        <v>833</v>
      </c>
      <c r="B205" s="3" t="e">
        <f>IMAGE("http://www.paskesz.eu/wp-content/uploads/products/original/2141.jpg",2)</f>
        <v>#NAME?</v>
      </c>
      <c r="C205" s="4" t="s">
        <v>834</v>
      </c>
      <c r="D205" s="3" t="s">
        <v>218</v>
      </c>
      <c r="E205" s="3"/>
      <c r="F205" s="3" t="s">
        <v>583</v>
      </c>
      <c r="G205" s="3" t="s">
        <v>835</v>
      </c>
      <c r="H205" s="5" t="s">
        <v>836</v>
      </c>
    </row>
    <row r="206" spans="1:8" customHeight="1" ht="80">
      <c r="A206" s="3" t="s">
        <v>837</v>
      </c>
      <c r="B206" s="3" t="e">
        <f>IMAGE("http://www.paskesz.eu/wp-content/uploads/products/original/2142.jpg",2)</f>
        <v>#NAME?</v>
      </c>
      <c r="C206" s="4" t="s">
        <v>838</v>
      </c>
      <c r="D206" s="3" t="s">
        <v>218</v>
      </c>
      <c r="E206" s="3"/>
      <c r="F206" s="3" t="s">
        <v>583</v>
      </c>
      <c r="G206" s="3" t="s">
        <v>839</v>
      </c>
      <c r="H206" s="5" t="s">
        <v>840</v>
      </c>
    </row>
    <row r="207" spans="1:8" customHeight="1" ht="80">
      <c r="A207" s="3" t="s">
        <v>841</v>
      </c>
      <c r="B207" s="3" t="e">
        <f>IMAGE("http://www.paskesz.eu/wp-content/uploads/products/original/2143.jpg",2)</f>
        <v>#NAME?</v>
      </c>
      <c r="C207" s="4" t="s">
        <v>842</v>
      </c>
      <c r="D207" s="3" t="s">
        <v>218</v>
      </c>
      <c r="E207" s="3"/>
      <c r="F207" s="3" t="s">
        <v>583</v>
      </c>
      <c r="G207" s="3" t="s">
        <v>843</v>
      </c>
      <c r="H207" s="5" t="s">
        <v>844</v>
      </c>
    </row>
    <row r="208" spans="1:8" customHeight="1" ht="80">
      <c r="A208" s="3" t="s">
        <v>845</v>
      </c>
      <c r="B208" s="3" t="e">
        <f>IMAGE("http://www.paskesz.eu/wp-content/uploads/products/original/2144.jpg",2)</f>
        <v>#NAME?</v>
      </c>
      <c r="C208" s="4" t="s">
        <v>846</v>
      </c>
      <c r="D208" s="3" t="s">
        <v>218</v>
      </c>
      <c r="E208" s="3"/>
      <c r="F208" s="3" t="s">
        <v>583</v>
      </c>
      <c r="G208" s="3" t="s">
        <v>847</v>
      </c>
      <c r="H208" s="5" t="s">
        <v>848</v>
      </c>
    </row>
    <row r="209" spans="1:8" customHeight="1" ht="80">
      <c r="A209" s="3" t="s">
        <v>849</v>
      </c>
      <c r="B209" s="3" t="e">
        <f>IMAGE("http://www.paskesz.eu/wp-content/uploads/products/original/2145.jpg",2)</f>
        <v>#NAME?</v>
      </c>
      <c r="C209" s="4" t="s">
        <v>850</v>
      </c>
      <c r="D209" s="3" t="s">
        <v>218</v>
      </c>
      <c r="E209" s="3"/>
      <c r="F209" s="3" t="s">
        <v>583</v>
      </c>
      <c r="G209" s="3" t="s">
        <v>851</v>
      </c>
      <c r="H209" s="5" t="s">
        <v>852</v>
      </c>
    </row>
    <row r="210" spans="1:8" customHeight="1" ht="80">
      <c r="A210" s="3" t="s">
        <v>853</v>
      </c>
      <c r="B210" s="3" t="e">
        <f>IMAGE("http://www.paskesz.eu/wp-content/uploads/products/original/2146.jpg",2)</f>
        <v>#NAME?</v>
      </c>
      <c r="C210" s="4" t="s">
        <v>854</v>
      </c>
      <c r="D210" s="3" t="s">
        <v>218</v>
      </c>
      <c r="E210" s="3"/>
      <c r="F210" s="3" t="s">
        <v>583</v>
      </c>
      <c r="G210" s="3" t="s">
        <v>855</v>
      </c>
      <c r="H210" s="5" t="s">
        <v>856</v>
      </c>
    </row>
    <row r="211" spans="1:8" customHeight="1" ht="80">
      <c r="A211" s="3" t="s">
        <v>857</v>
      </c>
      <c r="B211" s="3" t="e">
        <f>IMAGE("http://www.paskesz.eu/wp-content/uploads/products/original/2147.jpg",2)</f>
        <v>#NAME?</v>
      </c>
      <c r="C211" s="4" t="s">
        <v>858</v>
      </c>
      <c r="D211" s="3" t="s">
        <v>218</v>
      </c>
      <c r="E211" s="3"/>
      <c r="F211" s="3" t="s">
        <v>583</v>
      </c>
      <c r="G211" s="3" t="s">
        <v>859</v>
      </c>
      <c r="H211" s="5" t="s">
        <v>860</v>
      </c>
    </row>
    <row r="212" spans="1:8" customHeight="1" ht="80">
      <c r="A212" s="3" t="s">
        <v>861</v>
      </c>
      <c r="B212" s="3" t="e">
        <f>IMAGE("http://www.paskesz.eu/wp-content/uploads/products/original/2148.jpg",2)</f>
        <v>#NAME?</v>
      </c>
      <c r="C212" s="4" t="s">
        <v>862</v>
      </c>
      <c r="D212" s="3" t="s">
        <v>218</v>
      </c>
      <c r="E212" s="3"/>
      <c r="F212" s="3" t="s">
        <v>749</v>
      </c>
      <c r="G212" s="3" t="s">
        <v>863</v>
      </c>
      <c r="H212" s="5" t="s">
        <v>864</v>
      </c>
    </row>
    <row r="213" spans="1:8" customHeight="1" ht="80">
      <c r="A213" s="3" t="s">
        <v>865</v>
      </c>
      <c r="B213" s="3" t="e">
        <f>IMAGE("http://www.paskesz.eu/wp-content/uploads/products/original/2149.jpg",2)</f>
        <v>#NAME?</v>
      </c>
      <c r="C213" s="4" t="s">
        <v>866</v>
      </c>
      <c r="D213" s="3" t="s">
        <v>218</v>
      </c>
      <c r="E213" s="3"/>
      <c r="F213" s="3" t="s">
        <v>749</v>
      </c>
      <c r="G213" s="3" t="s">
        <v>867</v>
      </c>
      <c r="H213" s="5" t="s">
        <v>868</v>
      </c>
    </row>
    <row r="214" spans="1:8" customHeight="1" ht="80">
      <c r="A214" s="3" t="s">
        <v>869</v>
      </c>
      <c r="B214" s="3" t="e">
        <f>IMAGE("http://www.paskesz.eu/wp-content/uploads/products/original/2150.jpg",2)</f>
        <v>#NAME?</v>
      </c>
      <c r="C214" s="4" t="s">
        <v>870</v>
      </c>
      <c r="D214" s="3" t="s">
        <v>218</v>
      </c>
      <c r="E214" s="3"/>
      <c r="F214" s="3" t="s">
        <v>10</v>
      </c>
      <c r="G214" s="3" t="s">
        <v>871</v>
      </c>
      <c r="H214" s="5" t="s">
        <v>872</v>
      </c>
    </row>
    <row r="215" spans="1:8" customHeight="1" ht="80">
      <c r="A215" s="3" t="s">
        <v>873</v>
      </c>
      <c r="B215" s="3" t="e">
        <f>IMAGE("http://www.paskesz.eu/wp-content/uploads/products/original/2151-scaled.jpg",2)</f>
        <v>#NAME?</v>
      </c>
      <c r="C215" s="4" t="s">
        <v>874</v>
      </c>
      <c r="D215" s="3" t="s">
        <v>218</v>
      </c>
      <c r="E215" s="3"/>
      <c r="F215" s="3" t="s">
        <v>10</v>
      </c>
      <c r="G215" s="3" t="s">
        <v>875</v>
      </c>
      <c r="H215" s="5" t="s">
        <v>876</v>
      </c>
    </row>
    <row r="216" spans="1:8" customHeight="1" ht="80">
      <c r="A216" s="3" t="s">
        <v>877</v>
      </c>
      <c r="B216" s="3" t="e">
        <f>IMAGE("http://www.paskesz.eu/wp-content/uploads/products/original/2152-scaled.jpg",2)</f>
        <v>#NAME?</v>
      </c>
      <c r="C216" s="4" t="s">
        <v>878</v>
      </c>
      <c r="D216" s="3" t="s">
        <v>218</v>
      </c>
      <c r="E216" s="3"/>
      <c r="F216" s="3" t="s">
        <v>10</v>
      </c>
      <c r="G216" s="3" t="s">
        <v>879</v>
      </c>
      <c r="H216" s="5" t="s">
        <v>880</v>
      </c>
    </row>
    <row r="217" spans="1:8" customHeight="1" ht="80">
      <c r="A217" s="3" t="s">
        <v>881</v>
      </c>
      <c r="B217" s="3" t="e">
        <f>IMAGE("http://www.paskesz.eu/wp-content/uploads/products/original/2153-scaled.jpg",2)</f>
        <v>#NAME?</v>
      </c>
      <c r="C217" s="4" t="s">
        <v>882</v>
      </c>
      <c r="D217" s="3" t="s">
        <v>218</v>
      </c>
      <c r="E217" s="3"/>
      <c r="F217" s="3" t="s">
        <v>10</v>
      </c>
      <c r="G217" s="3" t="s">
        <v>883</v>
      </c>
      <c r="H217" s="5" t="s">
        <v>884</v>
      </c>
    </row>
    <row r="218" spans="1:8" customHeight="1" ht="80">
      <c r="A218" s="3" t="s">
        <v>885</v>
      </c>
      <c r="B218" s="3" t="e">
        <f>IMAGE("http://www.paskesz.eu/wp-content/uploads/products/original/2154.jpg",2)</f>
        <v>#NAME?</v>
      </c>
      <c r="C218" s="4" t="s">
        <v>886</v>
      </c>
      <c r="D218" s="3" t="s">
        <v>218</v>
      </c>
      <c r="E218" s="3"/>
      <c r="F218" s="3" t="s">
        <v>10</v>
      </c>
      <c r="G218" s="3" t="s">
        <v>887</v>
      </c>
      <c r="H218" s="5" t="s">
        <v>888</v>
      </c>
    </row>
    <row r="219" spans="1:8" customHeight="1" ht="80">
      <c r="A219" s="3" t="s">
        <v>889</v>
      </c>
      <c r="B219" s="3" t="e">
        <f>IMAGE("http://www.paskesz.eu/wp-content/uploads/products/original/2156.jpg",2)</f>
        <v>#NAME?</v>
      </c>
      <c r="C219" s="4" t="s">
        <v>890</v>
      </c>
      <c r="D219" s="3" t="s">
        <v>218</v>
      </c>
      <c r="E219" s="3"/>
      <c r="F219" s="3" t="s">
        <v>10</v>
      </c>
      <c r="G219" s="3" t="s">
        <v>891</v>
      </c>
      <c r="H219" s="5" t="s">
        <v>892</v>
      </c>
    </row>
    <row r="220" spans="1:8" customHeight="1" ht="80">
      <c r="A220" s="3" t="s">
        <v>893</v>
      </c>
      <c r="B220" s="3" t="e">
        <f>IMAGE("http://www.paskesz.eu/wp-content/uploads/products/original/2157.jpg",2)</f>
        <v>#NAME?</v>
      </c>
      <c r="C220" s="4" t="s">
        <v>894</v>
      </c>
      <c r="D220" s="3" t="s">
        <v>218</v>
      </c>
      <c r="E220" s="3"/>
      <c r="F220" s="3" t="s">
        <v>10</v>
      </c>
      <c r="G220" s="3" t="s">
        <v>895</v>
      </c>
      <c r="H220" s="5" t="s">
        <v>896</v>
      </c>
    </row>
    <row r="221" spans="1:8" customHeight="1" ht="80">
      <c r="A221" s="3" t="s">
        <v>897</v>
      </c>
      <c r="B221" s="3" t="e">
        <f>IMAGE("http://www.paskesz.eu/wp-content/uploads/products/original/2158-scaled.jpg",2)</f>
        <v>#NAME?</v>
      </c>
      <c r="C221" s="4" t="s">
        <v>898</v>
      </c>
      <c r="D221" s="3" t="s">
        <v>218</v>
      </c>
      <c r="E221" s="3"/>
      <c r="F221" s="3" t="s">
        <v>10</v>
      </c>
      <c r="G221" s="3" t="s">
        <v>899</v>
      </c>
      <c r="H221" s="5" t="s">
        <v>900</v>
      </c>
    </row>
    <row r="222" spans="1:8" customHeight="1" ht="80">
      <c r="A222" s="3" t="s">
        <v>901</v>
      </c>
      <c r="B222" s="3" t="e">
        <f>IMAGE("http://www.paskesz.eu/wp-content/uploads/products/original/2159.jpg",2)</f>
        <v>#NAME?</v>
      </c>
      <c r="C222" s="4" t="s">
        <v>902</v>
      </c>
      <c r="D222" s="3" t="s">
        <v>218</v>
      </c>
      <c r="E222" s="3"/>
      <c r="F222" s="3" t="s">
        <v>583</v>
      </c>
      <c r="G222" s="3" t="s">
        <v>903</v>
      </c>
      <c r="H222" s="5" t="s">
        <v>904</v>
      </c>
    </row>
    <row r="223" spans="1:8" customHeight="1" ht="80">
      <c r="A223" s="3" t="s">
        <v>905</v>
      </c>
      <c r="B223" s="3" t="e">
        <f>IMAGE("http://www.paskesz.eu/wp-content/uploads/products/original/2160.jpg",2)</f>
        <v>#NAME?</v>
      </c>
      <c r="C223" s="4" t="s">
        <v>906</v>
      </c>
      <c r="D223" s="3" t="s">
        <v>218</v>
      </c>
      <c r="E223" s="3"/>
      <c r="F223" s="3" t="s">
        <v>583</v>
      </c>
      <c r="G223" s="3" t="s">
        <v>907</v>
      </c>
      <c r="H223" s="5" t="s">
        <v>908</v>
      </c>
    </row>
    <row r="224" spans="1:8" customHeight="1" ht="80">
      <c r="A224" s="3" t="s">
        <v>909</v>
      </c>
      <c r="B224" s="3" t="e">
        <f>IMAGE("http://www.paskesz.eu/wp-content/uploads/products/original/2161.jpg",2)</f>
        <v>#NAME?</v>
      </c>
      <c r="C224" s="4" t="s">
        <v>910</v>
      </c>
      <c r="D224" s="3" t="s">
        <v>218</v>
      </c>
      <c r="E224" s="3"/>
      <c r="F224" s="3" t="s">
        <v>749</v>
      </c>
      <c r="G224" s="3" t="s">
        <v>911</v>
      </c>
      <c r="H224" s="5" t="s">
        <v>912</v>
      </c>
    </row>
    <row r="225" spans="1:8" customHeight="1" ht="80">
      <c r="A225" s="3" t="s">
        <v>913</v>
      </c>
      <c r="B225" s="3" t="e">
        <f>IMAGE("http://www.paskesz.eu/wp-content/uploads/products/original/2165.jpg",2)</f>
        <v>#NAME?</v>
      </c>
      <c r="C225" s="4" t="s">
        <v>914</v>
      </c>
      <c r="D225" s="3" t="s">
        <v>148</v>
      </c>
      <c r="E225" s="3"/>
      <c r="F225" s="3" t="s">
        <v>690</v>
      </c>
      <c r="G225" s="3" t="s">
        <v>915</v>
      </c>
      <c r="H225" s="5" t="s">
        <v>916</v>
      </c>
    </row>
    <row r="226" spans="1:8" customHeight="1" ht="80">
      <c r="A226" s="3" t="s">
        <v>917</v>
      </c>
      <c r="B226" s="3" t="e">
        <f>IMAGE("http://www.paskesz.eu/wp-content/uploads/products/original/2166.jpg",2)</f>
        <v>#NAME?</v>
      </c>
      <c r="C226" s="4" t="s">
        <v>918</v>
      </c>
      <c r="D226" s="3"/>
      <c r="E226" s="3"/>
      <c r="F226" s="3" t="s">
        <v>919</v>
      </c>
      <c r="G226" s="3" t="s">
        <v>920</v>
      </c>
      <c r="H226" s="5" t="s">
        <v>921</v>
      </c>
    </row>
    <row r="227" spans="1:8" customHeight="1" ht="80">
      <c r="A227" s="3" t="s">
        <v>922</v>
      </c>
      <c r="B227" s="3" t="e">
        <f>IMAGE("http://www.paskesz.eu/wp-content/uploads/products/original/2167.jpg",2)</f>
        <v>#NAME?</v>
      </c>
      <c r="C227" s="4" t="s">
        <v>923</v>
      </c>
      <c r="D227" s="3"/>
      <c r="E227" s="3"/>
      <c r="F227" s="3" t="s">
        <v>919</v>
      </c>
      <c r="G227" s="3" t="s">
        <v>924</v>
      </c>
      <c r="H227" s="5" t="s">
        <v>925</v>
      </c>
    </row>
    <row r="228" spans="1:8" customHeight="1" ht="80">
      <c r="A228" s="3" t="s">
        <v>926</v>
      </c>
      <c r="B228" s="3" t="e">
        <f>IMAGE("http://www.paskesz.eu/wp-content/uploads/products/original/2168.jpg",2)</f>
        <v>#NAME?</v>
      </c>
      <c r="C228" s="4" t="s">
        <v>927</v>
      </c>
      <c r="D228" s="3"/>
      <c r="E228" s="3"/>
      <c r="F228" s="3" t="s">
        <v>919</v>
      </c>
      <c r="G228" s="3" t="s">
        <v>928</v>
      </c>
      <c r="H228" s="5" t="s">
        <v>929</v>
      </c>
    </row>
    <row r="229" spans="1:8" customHeight="1" ht="80">
      <c r="A229" s="3" t="s">
        <v>930</v>
      </c>
      <c r="B229" s="3" t="e">
        <f>IMAGE("http://www.paskesz.eu/wp-content/uploads/products/original/2169.jpg",2)</f>
        <v>#NAME?</v>
      </c>
      <c r="C229" s="4" t="s">
        <v>931</v>
      </c>
      <c r="D229" s="3" t="s">
        <v>218</v>
      </c>
      <c r="E229" s="3"/>
      <c r="F229" s="3" t="s">
        <v>120</v>
      </c>
      <c r="G229" s="3" t="s">
        <v>932</v>
      </c>
      <c r="H229" s="5" t="s">
        <v>933</v>
      </c>
    </row>
    <row r="230" spans="1:8" customHeight="1" ht="80">
      <c r="A230" s="3" t="s">
        <v>934</v>
      </c>
      <c r="B230" s="3" t="e">
        <f>IMAGE("http://www.paskesz.eu/wp-content/uploads/products/original/2170.jpg",2)</f>
        <v>#NAME?</v>
      </c>
      <c r="C230" s="4" t="s">
        <v>935</v>
      </c>
      <c r="D230" s="3"/>
      <c r="E230" s="3"/>
      <c r="F230" s="3" t="s">
        <v>936</v>
      </c>
      <c r="G230" s="3" t="s">
        <v>937</v>
      </c>
      <c r="H230" s="5" t="s">
        <v>938</v>
      </c>
    </row>
    <row r="231" spans="1:8" customHeight="1" ht="80">
      <c r="A231" s="3" t="s">
        <v>939</v>
      </c>
      <c r="B231" s="3" t="e">
        <f>IMAGE("http://www.paskesz.eu/wp-content/uploads/products/original/2175.jpg",2)</f>
        <v>#NAME?</v>
      </c>
      <c r="C231" s="4" t="s">
        <v>940</v>
      </c>
      <c r="D231" s="3"/>
      <c r="E231" s="3"/>
      <c r="F231" s="3" t="s">
        <v>941</v>
      </c>
      <c r="G231" s="3" t="s">
        <v>942</v>
      </c>
      <c r="H231" s="5" t="s">
        <v>943</v>
      </c>
    </row>
    <row r="232" spans="1:8" customHeight="1" ht="80">
      <c r="A232" s="3" t="s">
        <v>944</v>
      </c>
      <c r="B232" s="3" t="e">
        <f>IMAGE("http://www.paskesz.eu/wp-content/uploads/products/original/2176.jpg",2)</f>
        <v>#NAME?</v>
      </c>
      <c r="C232" s="4" t="s">
        <v>945</v>
      </c>
      <c r="D232" s="3"/>
      <c r="E232" s="3"/>
      <c r="F232" s="3" t="s">
        <v>941</v>
      </c>
      <c r="G232" s="3" t="s">
        <v>946</v>
      </c>
      <c r="H232" s="5" t="s">
        <v>947</v>
      </c>
    </row>
    <row r="233" spans="1:8" customHeight="1" ht="80">
      <c r="A233" s="3" t="s">
        <v>948</v>
      </c>
      <c r="B233" s="3" t="e">
        <f>IMAGE("http://www.paskesz.eu/wp-content/uploads/products/original/2177.jpg",2)</f>
        <v>#NAME?</v>
      </c>
      <c r="C233" s="4" t="s">
        <v>949</v>
      </c>
      <c r="D233" s="3"/>
      <c r="E233" s="3"/>
      <c r="F233" s="3" t="s">
        <v>950</v>
      </c>
      <c r="G233" s="3" t="s">
        <v>951</v>
      </c>
      <c r="H233" s="5" t="s">
        <v>952</v>
      </c>
    </row>
    <row r="234" spans="1:8" customHeight="1" ht="80">
      <c r="A234" s="3" t="s">
        <v>953</v>
      </c>
      <c r="B234" s="3" t="e">
        <f>IMAGE("http://www.paskesz.eu/wp-content/uploads/products/original/2178.jpg",2)</f>
        <v>#NAME?</v>
      </c>
      <c r="C234" s="4" t="s">
        <v>954</v>
      </c>
      <c r="D234" s="3"/>
      <c r="E234" s="3"/>
      <c r="F234" s="3" t="s">
        <v>950</v>
      </c>
      <c r="G234" s="3" t="s">
        <v>955</v>
      </c>
      <c r="H234" s="5" t="s">
        <v>956</v>
      </c>
    </row>
    <row r="235" spans="1:8" customHeight="1" ht="80">
      <c r="A235" s="3" t="s">
        <v>957</v>
      </c>
      <c r="B235" s="3" t="e">
        <f>IMAGE("http://www.paskesz.eu/wp-content/uploads/products/original/2180.jpg",2)</f>
        <v>#NAME?</v>
      </c>
      <c r="C235" s="4" t="s">
        <v>958</v>
      </c>
      <c r="D235" s="3"/>
      <c r="E235" s="3"/>
      <c r="F235" s="3" t="s">
        <v>959</v>
      </c>
      <c r="G235" s="3" t="s">
        <v>960</v>
      </c>
      <c r="H235" s="5" t="s">
        <v>961</v>
      </c>
    </row>
    <row r="236" spans="1:8" customHeight="1" ht="80">
      <c r="A236" s="3" t="s">
        <v>962</v>
      </c>
      <c r="B236" s="3" t="e">
        <f>IMAGE("http://www.paskesz.eu/wp-content/uploads/products/original/2181.jpg",2)</f>
        <v>#NAME?</v>
      </c>
      <c r="C236" s="4" t="s">
        <v>963</v>
      </c>
      <c r="D236" s="3"/>
      <c r="E236" s="3"/>
      <c r="F236" s="3" t="s">
        <v>959</v>
      </c>
      <c r="G236" s="3" t="s">
        <v>964</v>
      </c>
      <c r="H236" s="5" t="s">
        <v>965</v>
      </c>
    </row>
    <row r="237" spans="1:8" customHeight="1" ht="80">
      <c r="A237" s="3" t="s">
        <v>966</v>
      </c>
      <c r="B237" s="3" t="e">
        <f>IMAGE("http://www.paskesz.eu/wp-content/uploads/products/original/2182.jpg",2)</f>
        <v>#NAME?</v>
      </c>
      <c r="C237" s="4" t="s">
        <v>967</v>
      </c>
      <c r="D237" s="3"/>
      <c r="E237" s="3"/>
      <c r="F237" s="3" t="s">
        <v>950</v>
      </c>
      <c r="G237" s="3" t="s">
        <v>968</v>
      </c>
      <c r="H237" s="5" t="s">
        <v>969</v>
      </c>
    </row>
    <row r="238" spans="1:8" customHeight="1" ht="80">
      <c r="A238" s="3" t="s">
        <v>970</v>
      </c>
      <c r="B238" s="3" t="e">
        <f>IMAGE("http://www.paskesz.eu/wp-content/uploads/products/original/2183.jpg",2)</f>
        <v>#NAME?</v>
      </c>
      <c r="C238" s="4" t="s">
        <v>971</v>
      </c>
      <c r="D238" s="3"/>
      <c r="E238" s="3"/>
      <c r="F238" s="3" t="s">
        <v>950</v>
      </c>
      <c r="G238" s="3" t="s">
        <v>972</v>
      </c>
      <c r="H238" s="5" t="s">
        <v>973</v>
      </c>
    </row>
    <row r="239" spans="1:8" customHeight="1" ht="80">
      <c r="A239" s="3" t="s">
        <v>974</v>
      </c>
      <c r="B239" s="3" t="e">
        <f>IMAGE("http://www.paskesz.eu/wp-content/uploads/products/original/2199-scaled.jpg",2)</f>
        <v>#NAME?</v>
      </c>
      <c r="C239" s="4" t="s">
        <v>975</v>
      </c>
      <c r="D239" s="3" t="s">
        <v>218</v>
      </c>
      <c r="E239" s="3"/>
      <c r="F239" s="3" t="s">
        <v>10</v>
      </c>
      <c r="G239" s="3" t="s">
        <v>976</v>
      </c>
      <c r="H239" s="5" t="s">
        <v>977</v>
      </c>
    </row>
    <row r="240" spans="1:8" customHeight="1" ht="80">
      <c r="A240" s="3" t="s">
        <v>978</v>
      </c>
      <c r="B240" s="3" t="e">
        <f>IMAGE("http://www.paskesz.eu/wp-content/uploads/products/original/2201.jpg",2)</f>
        <v>#NAME?</v>
      </c>
      <c r="C240" s="4" t="s">
        <v>979</v>
      </c>
      <c r="D240" s="3" t="s">
        <v>558</v>
      </c>
      <c r="E240" s="3"/>
      <c r="F240" s="3" t="s">
        <v>695</v>
      </c>
      <c r="G240" s="3" t="s">
        <v>980</v>
      </c>
      <c r="H240" s="5" t="s">
        <v>981</v>
      </c>
    </row>
    <row r="241" spans="1:8" customHeight="1" ht="80">
      <c r="A241" s="3" t="s">
        <v>982</v>
      </c>
      <c r="B241" s="3" t="e">
        <f>IMAGE("http://www.paskesz.eu/wp-content/uploads/products/original/2202.jpg",2)</f>
        <v>#NAME?</v>
      </c>
      <c r="C241" s="4" t="s">
        <v>983</v>
      </c>
      <c r="D241" s="3"/>
      <c r="E241" s="3"/>
      <c r="F241" s="3" t="s">
        <v>950</v>
      </c>
      <c r="G241" s="3" t="s">
        <v>984</v>
      </c>
      <c r="H241" s="5" t="s">
        <v>985</v>
      </c>
    </row>
    <row r="242" spans="1:8" customHeight="1" ht="80">
      <c r="A242" s="3" t="s">
        <v>986</v>
      </c>
      <c r="B242" s="3" t="e">
        <f>IMAGE("http://www.paskesz.eu/wp-content/uploads/products/original/2203.jpg",2)</f>
        <v>#NAME?</v>
      </c>
      <c r="C242" s="4" t="s">
        <v>987</v>
      </c>
      <c r="D242" s="3"/>
      <c r="E242" s="3"/>
      <c r="F242" s="3" t="s">
        <v>950</v>
      </c>
      <c r="G242" s="3" t="s">
        <v>988</v>
      </c>
      <c r="H242" s="5" t="s">
        <v>989</v>
      </c>
    </row>
    <row r="243" spans="1:8" customHeight="1" ht="80">
      <c r="A243" s="3" t="s">
        <v>990</v>
      </c>
      <c r="B243" s="3" t="e">
        <f>IMAGE("http://www.paskesz.eu/wp-content/uploads/products/original/2204-scaled.jpg",2)</f>
        <v>#NAME?</v>
      </c>
      <c r="C243" s="4" t="s">
        <v>991</v>
      </c>
      <c r="D243" s="3" t="s">
        <v>218</v>
      </c>
      <c r="E243" s="3"/>
      <c r="F243" s="3" t="s">
        <v>10</v>
      </c>
      <c r="G243" s="3" t="s">
        <v>992</v>
      </c>
      <c r="H243" s="5" t="s">
        <v>993</v>
      </c>
    </row>
    <row r="244" spans="1:8" customHeight="1" ht="80">
      <c r="A244" s="3" t="s">
        <v>994</v>
      </c>
      <c r="B244" s="3" t="e">
        <f>IMAGE("http://www.paskesz.eu/wp-content/uploads/products/original/2205.jpg",2)</f>
        <v>#NAME?</v>
      </c>
      <c r="C244" s="4" t="s">
        <v>995</v>
      </c>
      <c r="D244" s="3"/>
      <c r="E244" s="3"/>
      <c r="F244" s="3" t="s">
        <v>950</v>
      </c>
      <c r="G244" s="3" t="s">
        <v>996</v>
      </c>
      <c r="H244" s="5" t="s">
        <v>997</v>
      </c>
    </row>
    <row r="245" spans="1:8" customHeight="1" ht="80">
      <c r="A245" s="3" t="s">
        <v>998</v>
      </c>
      <c r="B245" s="3" t="e">
        <f>IMAGE("http://www.paskesz.eu/wp-content/uploads/products/original/2210.jpg",2)</f>
        <v>#NAME?</v>
      </c>
      <c r="C245" s="4" t="s">
        <v>999</v>
      </c>
      <c r="D245" s="3"/>
      <c r="E245" s="3"/>
      <c r="F245" s="3" t="s">
        <v>941</v>
      </c>
      <c r="G245" s="3" t="s">
        <v>1000</v>
      </c>
      <c r="H245" s="5" t="s">
        <v>1001</v>
      </c>
    </row>
    <row r="246" spans="1:8" customHeight="1" ht="80">
      <c r="A246" s="3" t="s">
        <v>1002</v>
      </c>
      <c r="B246" s="3" t="e">
        <f>IMAGE("http://www.paskesz.eu/wp-content/uploads/products/original/2211.jpg",2)</f>
        <v>#NAME?</v>
      </c>
      <c r="C246" s="4" t="s">
        <v>1003</v>
      </c>
      <c r="D246" s="3"/>
      <c r="E246" s="3"/>
      <c r="F246" s="3" t="s">
        <v>941</v>
      </c>
      <c r="G246" s="3" t="s">
        <v>1004</v>
      </c>
      <c r="H246" s="5" t="s">
        <v>1005</v>
      </c>
    </row>
    <row r="247" spans="1:8" customHeight="1" ht="80">
      <c r="A247" s="3" t="s">
        <v>1006</v>
      </c>
      <c r="B247" s="3" t="e">
        <f>IMAGE("http://www.paskesz.eu/wp-content/uploads/products/original/2212.jpg",2)</f>
        <v>#NAME?</v>
      </c>
      <c r="C247" s="4" t="s">
        <v>1007</v>
      </c>
      <c r="D247" s="3"/>
      <c r="E247" s="3"/>
      <c r="F247" s="3" t="s">
        <v>941</v>
      </c>
      <c r="G247" s="3" t="s">
        <v>1008</v>
      </c>
      <c r="H247" s="5" t="s">
        <v>1009</v>
      </c>
    </row>
    <row r="248" spans="1:8" customHeight="1" ht="80">
      <c r="A248" s="3" t="s">
        <v>1010</v>
      </c>
      <c r="B248" s="3" t="e">
        <f>IMAGE("http://www.paskesz.eu/wp-content/uploads/products/original/2213.jpg",2)</f>
        <v>#NAME?</v>
      </c>
      <c r="C248" s="4" t="s">
        <v>1011</v>
      </c>
      <c r="D248" s="3"/>
      <c r="E248" s="3"/>
      <c r="F248" s="3" t="s">
        <v>941</v>
      </c>
      <c r="G248" s="3" t="s">
        <v>1012</v>
      </c>
      <c r="H248" s="5" t="s">
        <v>1013</v>
      </c>
    </row>
    <row r="249" spans="1:8" customHeight="1" ht="80">
      <c r="A249" s="3" t="s">
        <v>1014</v>
      </c>
      <c r="B249" s="3" t="e">
        <f>IMAGE("http://www.paskesz.eu/wp-content/uploads/products/original/2214.jpg",2)</f>
        <v>#NAME?</v>
      </c>
      <c r="C249" s="4" t="s">
        <v>1015</v>
      </c>
      <c r="D249" s="3"/>
      <c r="E249" s="3"/>
      <c r="F249" s="3" t="s">
        <v>950</v>
      </c>
      <c r="G249" s="3" t="s">
        <v>1016</v>
      </c>
      <c r="H249" s="5" t="s">
        <v>1017</v>
      </c>
    </row>
    <row r="250" spans="1:8" customHeight="1" ht="80">
      <c r="A250" s="3" t="s">
        <v>1018</v>
      </c>
      <c r="B250" s="3" t="e">
        <f>IMAGE("http://www.paskesz.eu/wp-content/uploads/products/original/2215-scaled.jpg",2)</f>
        <v>#NAME?</v>
      </c>
      <c r="C250" s="4" t="s">
        <v>1019</v>
      </c>
      <c r="D250" s="3"/>
      <c r="E250" s="3"/>
      <c r="F250" s="3" t="s">
        <v>1020</v>
      </c>
      <c r="G250" s="3" t="s">
        <v>1021</v>
      </c>
      <c r="H250" s="5" t="s">
        <v>1022</v>
      </c>
    </row>
    <row r="251" spans="1:8" customHeight="1" ht="80">
      <c r="A251" s="3" t="s">
        <v>1023</v>
      </c>
      <c r="B251" s="3" t="e">
        <f>IMAGE("http://www.paskesz.eu/wp-content/uploads/products/original/2218-scaled.jpg",2)</f>
        <v>#NAME?</v>
      </c>
      <c r="C251" s="4" t="s">
        <v>1024</v>
      </c>
      <c r="D251" s="3" t="s">
        <v>1025</v>
      </c>
      <c r="E251" s="3"/>
      <c r="F251" s="3" t="s">
        <v>638</v>
      </c>
      <c r="G251" s="3" t="s">
        <v>1026</v>
      </c>
      <c r="H251" s="5" t="s">
        <v>1027</v>
      </c>
    </row>
    <row r="252" spans="1:8" customHeight="1" ht="80">
      <c r="A252" s="3" t="s">
        <v>1028</v>
      </c>
      <c r="B252" s="3" t="e">
        <f>IMAGE("http://www.paskesz.eu/wp-content/uploads/products/original/2221.jpg",2)</f>
        <v>#NAME?</v>
      </c>
      <c r="C252" s="4" t="s">
        <v>1029</v>
      </c>
      <c r="D252" s="3"/>
      <c r="E252" s="3"/>
      <c r="F252" s="3" t="s">
        <v>941</v>
      </c>
      <c r="G252" s="3" t="s">
        <v>1030</v>
      </c>
      <c r="H252" s="5" t="s">
        <v>1031</v>
      </c>
    </row>
    <row r="253" spans="1:8" customHeight="1" ht="80">
      <c r="A253" s="3" t="s">
        <v>1032</v>
      </c>
      <c r="B253" s="3" t="e">
        <f>IMAGE("http://www.paskesz.eu/wp-content/uploads/products/original/2222.jpg",2)</f>
        <v>#NAME?</v>
      </c>
      <c r="C253" s="4" t="s">
        <v>1033</v>
      </c>
      <c r="D253" s="3" t="s">
        <v>158</v>
      </c>
      <c r="E253" s="3"/>
      <c r="F253" s="3" t="s">
        <v>638</v>
      </c>
      <c r="G253" s="3" t="s">
        <v>1000</v>
      </c>
      <c r="H253" s="5" t="s">
        <v>1034</v>
      </c>
    </row>
    <row r="254" spans="1:8" customHeight="1" ht="80">
      <c r="A254" s="3" t="s">
        <v>1035</v>
      </c>
      <c r="B254" s="3" t="e">
        <f>IMAGE("http://www.paskesz.eu/wp-content/uploads/products/original/2223.jpg",2)</f>
        <v>#NAME?</v>
      </c>
      <c r="C254" s="4" t="s">
        <v>1036</v>
      </c>
      <c r="D254" s="3" t="s">
        <v>218</v>
      </c>
      <c r="E254" s="3"/>
      <c r="F254" s="3" t="s">
        <v>1037</v>
      </c>
      <c r="G254" s="3" t="s">
        <v>1038</v>
      </c>
      <c r="H254" s="5" t="s">
        <v>1039</v>
      </c>
    </row>
    <row r="255" spans="1:8" customHeight="1" ht="80">
      <c r="A255" s="3" t="s">
        <v>1040</v>
      </c>
      <c r="B255" s="3" t="e">
        <f>IMAGE("http://www.paskesz.eu/wp-content/uploads/products/original/2224.jpg",2)</f>
        <v>#NAME?</v>
      </c>
      <c r="C255" s="4" t="s">
        <v>1041</v>
      </c>
      <c r="D255" s="3" t="s">
        <v>218</v>
      </c>
      <c r="E255" s="3"/>
      <c r="F255" s="3" t="s">
        <v>149</v>
      </c>
      <c r="G255" s="3" t="s">
        <v>1042</v>
      </c>
      <c r="H255" s="5" t="s">
        <v>1043</v>
      </c>
    </row>
    <row r="256" spans="1:8" customHeight="1" ht="80">
      <c r="A256" s="3" t="s">
        <v>1044</v>
      </c>
      <c r="B256" s="3" t="e">
        <f>IMAGE("http://www.paskesz.eu/wp-content/uploads/products/original/2226.jpg",2)</f>
        <v>#NAME?</v>
      </c>
      <c r="C256" s="4" t="s">
        <v>1045</v>
      </c>
      <c r="D256" s="3" t="s">
        <v>268</v>
      </c>
      <c r="E256" s="3"/>
      <c r="F256" s="3" t="s">
        <v>813</v>
      </c>
      <c r="G256" s="3" t="s">
        <v>1046</v>
      </c>
      <c r="H256" s="5" t="s">
        <v>1047</v>
      </c>
    </row>
    <row r="257" spans="1:8" customHeight="1" ht="80">
      <c r="A257" s="3" t="s">
        <v>1048</v>
      </c>
      <c r="B257" s="3" t="e">
        <f>IMAGE("http://www.paskesz.eu/wp-content/uploads/products/original/2227.jpg",2)</f>
        <v>#NAME?</v>
      </c>
      <c r="C257" s="4" t="s">
        <v>1049</v>
      </c>
      <c r="D257" s="3" t="s">
        <v>268</v>
      </c>
      <c r="E257" s="3"/>
      <c r="F257" s="3" t="s">
        <v>813</v>
      </c>
      <c r="G257" s="3" t="s">
        <v>1050</v>
      </c>
      <c r="H257" s="5" t="s">
        <v>1051</v>
      </c>
    </row>
    <row r="258" spans="1:8" customHeight="1" ht="80">
      <c r="A258" s="3" t="s">
        <v>1052</v>
      </c>
      <c r="B258" s="3" t="e">
        <f>IMAGE("http://www.paskesz.eu/wp-content/uploads/products/original/2228.jpg",2)</f>
        <v>#NAME?</v>
      </c>
      <c r="C258" s="4" t="s">
        <v>1053</v>
      </c>
      <c r="D258" s="3" t="s">
        <v>268</v>
      </c>
      <c r="E258" s="3"/>
      <c r="F258" s="3" t="s">
        <v>813</v>
      </c>
      <c r="G258" s="3" t="s">
        <v>1054</v>
      </c>
      <c r="H258" s="5" t="s">
        <v>1055</v>
      </c>
    </row>
    <row r="259" spans="1:8" customHeight="1" ht="80">
      <c r="A259" s="3" t="s">
        <v>1056</v>
      </c>
      <c r="B259" s="3" t="e">
        <f>IMAGE("http://www.paskesz.eu/wp-content/uploads/products/original/2229.jpg",2)</f>
        <v>#NAME?</v>
      </c>
      <c r="C259" s="4" t="s">
        <v>1057</v>
      </c>
      <c r="D259" s="3" t="s">
        <v>218</v>
      </c>
      <c r="E259" s="3"/>
      <c r="F259" s="3" t="s">
        <v>1058</v>
      </c>
      <c r="G259" s="3" t="s">
        <v>1059</v>
      </c>
      <c r="H259" s="5" t="s">
        <v>1060</v>
      </c>
    </row>
    <row r="260" spans="1:8" customHeight="1" ht="80">
      <c r="A260" s="3" t="s">
        <v>1061</v>
      </c>
      <c r="B260" s="3" t="e">
        <f>IMAGE("http://www.paskesz.eu/wp-content/uploads/products/original/2230.jpg",2)</f>
        <v>#NAME?</v>
      </c>
      <c r="C260" s="4" t="s">
        <v>1062</v>
      </c>
      <c r="D260" s="3"/>
      <c r="E260" s="3"/>
      <c r="F260" s="3" t="s">
        <v>1063</v>
      </c>
      <c r="G260" s="3" t="s">
        <v>1064</v>
      </c>
      <c r="H260" s="5" t="s">
        <v>1065</v>
      </c>
    </row>
    <row r="261" spans="1:8" customHeight="1" ht="80">
      <c r="A261" s="3" t="s">
        <v>1066</v>
      </c>
      <c r="B261" s="3" t="e">
        <f>IMAGE("http://www.paskesz.eu/wp-content/uploads/products/original/2232.jpg",2)</f>
        <v>#NAME?</v>
      </c>
      <c r="C261" s="4" t="s">
        <v>1067</v>
      </c>
      <c r="D261" s="3"/>
      <c r="E261" s="3"/>
      <c r="F261" s="3" t="s">
        <v>1063</v>
      </c>
      <c r="G261" s="3" t="s">
        <v>1068</v>
      </c>
      <c r="H261" s="5" t="s">
        <v>1069</v>
      </c>
    </row>
    <row r="262" spans="1:8" customHeight="1" ht="80">
      <c r="A262" s="3" t="s">
        <v>1070</v>
      </c>
      <c r="B262" s="3" t="e">
        <f>IMAGE("http://www.paskesz.eu/wp-content/uploads/products/original/2233.jpg",2)</f>
        <v>#NAME?</v>
      </c>
      <c r="C262" s="4" t="s">
        <v>1071</v>
      </c>
      <c r="D262" s="3"/>
      <c r="E262" s="3"/>
      <c r="F262" s="3" t="s">
        <v>1063</v>
      </c>
      <c r="G262" s="3" t="s">
        <v>1072</v>
      </c>
      <c r="H262" s="5" t="s">
        <v>1073</v>
      </c>
    </row>
    <row r="263" spans="1:8" customHeight="1" ht="80">
      <c r="A263" s="3" t="s">
        <v>1074</v>
      </c>
      <c r="B263" s="3" t="e">
        <f>IMAGE("http://www.paskesz.eu/wp-content/uploads/products/original/2234.jpg",2)</f>
        <v>#NAME?</v>
      </c>
      <c r="C263" s="4" t="s">
        <v>1075</v>
      </c>
      <c r="D263" s="3" t="s">
        <v>218</v>
      </c>
      <c r="E263" s="3"/>
      <c r="F263" s="3" t="s">
        <v>10</v>
      </c>
      <c r="G263" s="3" t="s">
        <v>1076</v>
      </c>
      <c r="H263" s="5" t="s">
        <v>1077</v>
      </c>
    </row>
    <row r="264" spans="1:8" customHeight="1" ht="80">
      <c r="A264" s="3" t="s">
        <v>1078</v>
      </c>
      <c r="B264" s="3" t="e">
        <f>IMAGE("http://www.paskesz.eu/wp-content/uploads/products/original/2235.jpg",2)</f>
        <v>#NAME?</v>
      </c>
      <c r="C264" s="4" t="s">
        <v>1079</v>
      </c>
      <c r="D264" s="3"/>
      <c r="E264" s="3"/>
      <c r="F264" s="3" t="s">
        <v>1080</v>
      </c>
      <c r="G264" s="3" t="s">
        <v>1081</v>
      </c>
      <c r="H264" s="5" t="s">
        <v>1082</v>
      </c>
    </row>
    <row r="265" spans="1:8" customHeight="1" ht="80">
      <c r="A265" s="3" t="s">
        <v>1083</v>
      </c>
      <c r="B265" s="3" t="e">
        <f>IMAGE("http://www.paskesz.eu/wp-content/uploads/products/original/2236.jpg",2)</f>
        <v>#NAME?</v>
      </c>
      <c r="C265" s="4" t="s">
        <v>1084</v>
      </c>
      <c r="D265" s="3"/>
      <c r="E265" s="3"/>
      <c r="F265" s="3" t="s">
        <v>1080</v>
      </c>
      <c r="G265" s="3" t="s">
        <v>1085</v>
      </c>
      <c r="H265" s="5" t="s">
        <v>1086</v>
      </c>
    </row>
    <row r="266" spans="1:8" customHeight="1" ht="80">
      <c r="A266" s="3" t="s">
        <v>1087</v>
      </c>
      <c r="B266" s="3" t="e">
        <f>IMAGE("http://www.paskesz.eu/wp-content/uploads/products/original/2237.jpg",2)</f>
        <v>#NAME?</v>
      </c>
      <c r="C266" s="4" t="s">
        <v>1088</v>
      </c>
      <c r="D266" s="3"/>
      <c r="E266" s="3"/>
      <c r="F266" s="3" t="s">
        <v>1080</v>
      </c>
      <c r="G266" s="3" t="s">
        <v>1089</v>
      </c>
      <c r="H266" s="5" t="s">
        <v>1090</v>
      </c>
    </row>
    <row r="267" spans="1:8" customHeight="1" ht="80">
      <c r="A267" s="3" t="s">
        <v>1091</v>
      </c>
      <c r="B267" s="3" t="e">
        <f>IMAGE("http://www.paskesz.eu/wp-content/uploads/products/original/2238.jpg",2)</f>
        <v>#NAME?</v>
      </c>
      <c r="C267" s="4" t="s">
        <v>1092</v>
      </c>
      <c r="D267" s="3"/>
      <c r="E267" s="3"/>
      <c r="F267" s="3" t="s">
        <v>1080</v>
      </c>
      <c r="G267" s="3" t="s">
        <v>1093</v>
      </c>
      <c r="H267" s="5" t="s">
        <v>1094</v>
      </c>
    </row>
    <row r="268" spans="1:8" customHeight="1" ht="80">
      <c r="A268" s="3" t="s">
        <v>1095</v>
      </c>
      <c r="B268" s="3" t="e">
        <f>IMAGE("http://www.paskesz.eu/wp-content/uploads/products/original/2241.jpg",2)</f>
        <v>#NAME?</v>
      </c>
      <c r="C268" s="4" t="s">
        <v>1096</v>
      </c>
      <c r="D268" s="3" t="s">
        <v>1025</v>
      </c>
      <c r="E268" s="3"/>
      <c r="F268" s="3" t="s">
        <v>107</v>
      </c>
      <c r="G268" s="3" t="s">
        <v>1097</v>
      </c>
      <c r="H268" s="5" t="s">
        <v>1098</v>
      </c>
    </row>
    <row r="269" spans="1:8" customHeight="1" ht="80">
      <c r="A269" s="3" t="s">
        <v>1099</v>
      </c>
      <c r="B269" s="3" t="e">
        <f>IMAGE("http://www.paskesz.eu/wp-content/uploads/products/original/2242.jpg",2)</f>
        <v>#NAME?</v>
      </c>
      <c r="C269" s="4" t="s">
        <v>1100</v>
      </c>
      <c r="D269" s="3" t="s">
        <v>1025</v>
      </c>
      <c r="E269" s="3"/>
      <c r="F269" s="3" t="s">
        <v>107</v>
      </c>
      <c r="G269" s="3" t="s">
        <v>1101</v>
      </c>
      <c r="H269" s="5" t="s">
        <v>1102</v>
      </c>
    </row>
    <row r="270" spans="1:8" customHeight="1" ht="80">
      <c r="A270" s="3" t="s">
        <v>1103</v>
      </c>
      <c r="B270" s="3" t="e">
        <f>IMAGE("http://www.paskesz.eu/wp-content/uploads/products/original/2243.jpg",2)</f>
        <v>#NAME?</v>
      </c>
      <c r="C270" s="4" t="s">
        <v>1104</v>
      </c>
      <c r="D270" s="3" t="s">
        <v>1025</v>
      </c>
      <c r="E270" s="3"/>
      <c r="F270" s="3" t="s">
        <v>107</v>
      </c>
      <c r="G270" s="3" t="s">
        <v>1105</v>
      </c>
      <c r="H270" s="5" t="s">
        <v>1106</v>
      </c>
    </row>
    <row r="271" spans="1:8" customHeight="1" ht="80">
      <c r="A271" s="3" t="s">
        <v>1107</v>
      </c>
      <c r="B271" s="3" t="e">
        <f>IMAGE("http://www.paskesz.eu/wp-content/uploads/products/original/2244.jpg",2)</f>
        <v>#NAME?</v>
      </c>
      <c r="C271" s="4" t="s">
        <v>1108</v>
      </c>
      <c r="D271" s="3" t="s">
        <v>1025</v>
      </c>
      <c r="E271" s="3"/>
      <c r="F271" s="3" t="s">
        <v>107</v>
      </c>
      <c r="G271" s="3" t="s">
        <v>1109</v>
      </c>
      <c r="H271" s="5" t="s">
        <v>1110</v>
      </c>
    </row>
    <row r="272" spans="1:8" customHeight="1" ht="80">
      <c r="A272" s="3" t="s">
        <v>1111</v>
      </c>
      <c r="B272" s="3" t="e">
        <f>IMAGE("http://www.paskesz.eu/wp-content/uploads/products/original/2245.jpg",2)</f>
        <v>#NAME?</v>
      </c>
      <c r="C272" s="4" t="s">
        <v>1112</v>
      </c>
      <c r="D272" s="3" t="s">
        <v>1025</v>
      </c>
      <c r="E272" s="3"/>
      <c r="F272" s="3" t="s">
        <v>107</v>
      </c>
      <c r="G272" s="3" t="s">
        <v>1113</v>
      </c>
      <c r="H272" s="5" t="s">
        <v>1114</v>
      </c>
    </row>
    <row r="273" spans="1:8" customHeight="1" ht="80">
      <c r="A273" s="3" t="s">
        <v>1115</v>
      </c>
      <c r="B273" s="3" t="e">
        <f>IMAGE("http://www.paskesz.eu/wp-content/uploads/products/original/2248-scaled.jpg",2)</f>
        <v>#NAME?</v>
      </c>
      <c r="C273" s="4" t="s">
        <v>1116</v>
      </c>
      <c r="D273" s="3" t="s">
        <v>558</v>
      </c>
      <c r="E273" s="3"/>
      <c r="F273" s="3" t="s">
        <v>600</v>
      </c>
      <c r="G273" s="3" t="s">
        <v>1117</v>
      </c>
      <c r="H273" s="5" t="s">
        <v>1118</v>
      </c>
    </row>
    <row r="274" spans="1:8" customHeight="1" ht="80">
      <c r="A274" s="3" t="s">
        <v>1119</v>
      </c>
      <c r="B274" s="3" t="e">
        <f>IMAGE("http://www.paskesz.eu/wp-content/uploads/products/original/2250.jpg",2)</f>
        <v>#NAME?</v>
      </c>
      <c r="C274" s="4" t="s">
        <v>1120</v>
      </c>
      <c r="D274" s="3" t="s">
        <v>11</v>
      </c>
      <c r="E274" s="3"/>
      <c r="F274" s="3" t="s">
        <v>10</v>
      </c>
      <c r="G274" s="3" t="s">
        <v>1121</v>
      </c>
      <c r="H274" s="5" t="s">
        <v>1122</v>
      </c>
    </row>
    <row r="275" spans="1:8" customHeight="1" ht="80">
      <c r="A275" s="3" t="s">
        <v>1123</v>
      </c>
      <c r="B275" s="3" t="e">
        <f>IMAGE("http://www.paskesz.eu/wp-content/uploads/products/original/2252.jpg",2)</f>
        <v>#NAME?</v>
      </c>
      <c r="C275" s="4" t="s">
        <v>1124</v>
      </c>
      <c r="D275" s="3" t="s">
        <v>690</v>
      </c>
      <c r="E275" s="3"/>
      <c r="F275" s="3" t="s">
        <v>10</v>
      </c>
      <c r="G275" s="3" t="s">
        <v>1125</v>
      </c>
      <c r="H275" s="5" t="s">
        <v>1126</v>
      </c>
    </row>
    <row r="276" spans="1:8" customHeight="1" ht="80">
      <c r="A276" s="3" t="s">
        <v>1127</v>
      </c>
      <c r="B276" s="3" t="e">
        <f>IMAGE("http://www.paskesz.eu/wp-content/uploads/products/original/2254.jpg",2)</f>
        <v>#NAME?</v>
      </c>
      <c r="C276" s="4" t="s">
        <v>1128</v>
      </c>
      <c r="D276" s="3" t="s">
        <v>1025</v>
      </c>
      <c r="E276" s="3"/>
      <c r="F276" s="3" t="s">
        <v>10</v>
      </c>
      <c r="G276" s="3" t="s">
        <v>1129</v>
      </c>
      <c r="H276" s="5" t="s">
        <v>1130</v>
      </c>
    </row>
    <row r="277" spans="1:8" customHeight="1" ht="80">
      <c r="A277" s="3" t="s">
        <v>1131</v>
      </c>
      <c r="B277" s="3" t="e">
        <f>IMAGE("http://www.paskesz.eu/wp-content/uploads/products/original/2255.jpg",2)</f>
        <v>#NAME?</v>
      </c>
      <c r="C277" s="4" t="s">
        <v>1132</v>
      </c>
      <c r="D277" s="3" t="s">
        <v>218</v>
      </c>
      <c r="E277" s="3"/>
      <c r="F277" s="3" t="s">
        <v>1133</v>
      </c>
      <c r="G277" s="3" t="s">
        <v>1134</v>
      </c>
      <c r="H277" s="5" t="s">
        <v>1135</v>
      </c>
    </row>
    <row r="278" spans="1:8" customHeight="1" ht="80">
      <c r="A278" s="3" t="s">
        <v>1136</v>
      </c>
      <c r="B278" s="3" t="e">
        <f>IMAGE("http://www.paskesz.eu/wp-content/uploads/products/original/2257.jpg",2)</f>
        <v>#NAME?</v>
      </c>
      <c r="C278" s="4" t="s">
        <v>1137</v>
      </c>
      <c r="D278" s="3" t="s">
        <v>690</v>
      </c>
      <c r="E278" s="3"/>
      <c r="F278" s="3" t="s">
        <v>158</v>
      </c>
      <c r="G278" s="3" t="s">
        <v>1138</v>
      </c>
      <c r="H278" s="5" t="s">
        <v>1139</v>
      </c>
    </row>
    <row r="279" spans="1:8" customHeight="1" ht="80">
      <c r="A279" s="3" t="s">
        <v>1140</v>
      </c>
      <c r="B279" s="3" t="e">
        <f>IMAGE("http://www.paskesz.eu/wp-content/uploads/products/original/2258.jpg",2)</f>
        <v>#NAME?</v>
      </c>
      <c r="C279" s="4" t="s">
        <v>1141</v>
      </c>
      <c r="D279" s="3" t="s">
        <v>11</v>
      </c>
      <c r="E279" s="3"/>
      <c r="F279" s="3" t="s">
        <v>158</v>
      </c>
      <c r="G279" s="3" t="s">
        <v>1142</v>
      </c>
      <c r="H279" s="5" t="s">
        <v>1143</v>
      </c>
    </row>
    <row r="280" spans="1:8" customHeight="1" ht="80">
      <c r="A280" s="3" t="s">
        <v>1144</v>
      </c>
      <c r="B280" s="3" t="e">
        <f>IMAGE("http://www.paskesz.eu/wp-content/uploads/products/original/2260.jpg",2)</f>
        <v>#NAME?</v>
      </c>
      <c r="C280" s="4" t="s">
        <v>1145</v>
      </c>
      <c r="D280" s="3" t="s">
        <v>268</v>
      </c>
      <c r="E280" s="3"/>
      <c r="F280" s="3" t="s">
        <v>690</v>
      </c>
      <c r="G280" s="3" t="s">
        <v>1146</v>
      </c>
      <c r="H280" s="5" t="s">
        <v>1147</v>
      </c>
    </row>
    <row r="281" spans="1:8" customHeight="1" ht="80">
      <c r="A281" s="3" t="s">
        <v>1148</v>
      </c>
      <c r="B281" s="3" t="e">
        <f>IMAGE("http://www.paskesz.eu/wp-content/uploads/products/original/2261.jpg",2)</f>
        <v>#NAME?</v>
      </c>
      <c r="C281" s="4" t="s">
        <v>1149</v>
      </c>
      <c r="D281" s="3" t="s">
        <v>695</v>
      </c>
      <c r="E281" s="3"/>
      <c r="F281" s="3" t="s">
        <v>690</v>
      </c>
      <c r="G281" s="3" t="s">
        <v>1150</v>
      </c>
      <c r="H281" s="5" t="s">
        <v>1151</v>
      </c>
    </row>
    <row r="282" spans="1:8" customHeight="1" ht="80">
      <c r="A282" s="3" t="s">
        <v>1152</v>
      </c>
      <c r="B282" s="3" t="e">
        <f>IMAGE("http://www.paskesz.eu/wp-content/uploads/products/original/2263.jpg",2)</f>
        <v>#NAME?</v>
      </c>
      <c r="C282" s="4" t="s">
        <v>1153</v>
      </c>
      <c r="D282" s="3" t="s">
        <v>10</v>
      </c>
      <c r="E282" s="3"/>
      <c r="F282" s="3" t="s">
        <v>562</v>
      </c>
      <c r="G282" s="3" t="s">
        <v>1154</v>
      </c>
      <c r="H282" s="5" t="s">
        <v>1155</v>
      </c>
    </row>
    <row r="283" spans="1:8" customHeight="1" ht="80">
      <c r="A283" s="3" t="s">
        <v>1156</v>
      </c>
      <c r="B283" s="3" t="e">
        <f>IMAGE("http://www.paskesz.eu/wp-content/uploads/products/original/2269.jpg",2)</f>
        <v>#NAME?</v>
      </c>
      <c r="C283" s="4" t="s">
        <v>1157</v>
      </c>
      <c r="D283" s="3" t="s">
        <v>562</v>
      </c>
      <c r="E283" s="3"/>
      <c r="F283" s="3" t="s">
        <v>1158</v>
      </c>
      <c r="G283" s="3" t="s">
        <v>1159</v>
      </c>
      <c r="H283" s="5" t="s">
        <v>1160</v>
      </c>
    </row>
    <row r="284" spans="1:8" customHeight="1" ht="80">
      <c r="A284" s="3" t="s">
        <v>1161</v>
      </c>
      <c r="B284" s="3" t="e">
        <f>IMAGE("http://www.paskesz.eu/wp-content/uploads/products/original/2272.jpg",2)</f>
        <v>#NAME?</v>
      </c>
      <c r="C284" s="4" t="s">
        <v>1162</v>
      </c>
      <c r="D284" s="3" t="s">
        <v>218</v>
      </c>
      <c r="E284" s="3"/>
      <c r="F284" s="3" t="s">
        <v>600</v>
      </c>
      <c r="G284" s="3" t="s">
        <v>1163</v>
      </c>
      <c r="H284" s="5" t="s">
        <v>1164</v>
      </c>
    </row>
    <row r="285" spans="1:8" customHeight="1" ht="80">
      <c r="A285" s="3" t="s">
        <v>1165</v>
      </c>
      <c r="B285" s="3" t="e">
        <f>IMAGE("http://www.paskesz.eu/wp-content/uploads/products/original/2273.jpg",2)</f>
        <v>#NAME?</v>
      </c>
      <c r="C285" s="4" t="s">
        <v>1166</v>
      </c>
      <c r="D285" s="3"/>
      <c r="E285" s="3"/>
      <c r="F285" s="3" t="s">
        <v>1167</v>
      </c>
      <c r="G285" s="3" t="s">
        <v>1168</v>
      </c>
      <c r="H285" s="5" t="s">
        <v>1169</v>
      </c>
    </row>
    <row r="286" spans="1:8" customHeight="1" ht="80">
      <c r="A286" s="3" t="s">
        <v>1170</v>
      </c>
      <c r="B286" s="3" t="e">
        <f>IMAGE("http://www.paskesz.eu/wp-content/uploads/products/original/2275.jpg",2)</f>
        <v>#NAME?</v>
      </c>
      <c r="C286" s="4" t="s">
        <v>1171</v>
      </c>
      <c r="D286" s="3"/>
      <c r="E286" s="3"/>
      <c r="F286" s="3" t="s">
        <v>1172</v>
      </c>
      <c r="G286" s="3" t="s">
        <v>1173</v>
      </c>
      <c r="H286" s="5" t="s">
        <v>1174</v>
      </c>
    </row>
    <row r="287" spans="1:8" customHeight="1" ht="80">
      <c r="A287" s="3" t="s">
        <v>1175</v>
      </c>
      <c r="B287" s="3" t="e">
        <f>IMAGE("http://www.paskesz.eu/wp-content/uploads/products/original/2276.jpg",2)</f>
        <v>#NAME?</v>
      </c>
      <c r="C287" s="4" t="s">
        <v>1176</v>
      </c>
      <c r="D287" s="3"/>
      <c r="E287" s="3"/>
      <c r="F287" s="3" t="s">
        <v>1172</v>
      </c>
      <c r="G287" s="3" t="s">
        <v>1177</v>
      </c>
      <c r="H287" s="5" t="s">
        <v>1178</v>
      </c>
    </row>
    <row r="288" spans="1:8" customHeight="1" ht="80">
      <c r="A288" s="3" t="s">
        <v>1179</v>
      </c>
      <c r="B288" s="3" t="e">
        <f>IMAGE("http://www.paskesz.eu/wp-content/uploads/products/original/2277.jpg",2)</f>
        <v>#NAME?</v>
      </c>
      <c r="C288" s="4" t="s">
        <v>1180</v>
      </c>
      <c r="D288" s="3"/>
      <c r="E288" s="3"/>
      <c r="F288" s="3" t="s">
        <v>1172</v>
      </c>
      <c r="G288" s="3" t="s">
        <v>1181</v>
      </c>
      <c r="H288" s="5" t="s">
        <v>1182</v>
      </c>
    </row>
    <row r="289" spans="1:8" customHeight="1" ht="80">
      <c r="A289" s="3" t="s">
        <v>1183</v>
      </c>
      <c r="B289" s="3" t="e">
        <f>IMAGE("http://www.paskesz.eu/wp-content/uploads/products/original/2278.jpg",2)</f>
        <v>#NAME?</v>
      </c>
      <c r="C289" s="4" t="s">
        <v>1184</v>
      </c>
      <c r="D289" s="3"/>
      <c r="E289" s="3"/>
      <c r="F289" s="3" t="s">
        <v>1172</v>
      </c>
      <c r="G289" s="3" t="s">
        <v>1185</v>
      </c>
      <c r="H289" s="5" t="s">
        <v>1186</v>
      </c>
    </row>
    <row r="290" spans="1:8" customHeight="1" ht="80">
      <c r="A290" s="3" t="s">
        <v>1187</v>
      </c>
      <c r="B290" s="3" t="e">
        <f>IMAGE("http://www.paskesz.eu/wp-content/uploads/products/original/2280.jpg",2)</f>
        <v>#NAME?</v>
      </c>
      <c r="C290" s="4" t="s">
        <v>1188</v>
      </c>
      <c r="D290" s="3"/>
      <c r="E290" s="3"/>
      <c r="F290" s="3" t="s">
        <v>429</v>
      </c>
      <c r="G290" s="3" t="s">
        <v>1189</v>
      </c>
      <c r="H290" s="5" t="s">
        <v>1190</v>
      </c>
    </row>
    <row r="291" spans="1:8" customHeight="1" ht="80">
      <c r="A291" s="3" t="s">
        <v>1191</v>
      </c>
      <c r="B291" s="3" t="e">
        <f>IMAGE("http://www.paskesz.eu/wp-content/uploads/products/original/2281.jpg",2)</f>
        <v>#NAME?</v>
      </c>
      <c r="C291" s="4" t="s">
        <v>1192</v>
      </c>
      <c r="D291" s="3" t="s">
        <v>218</v>
      </c>
      <c r="E291" s="3"/>
      <c r="F291" s="3" t="s">
        <v>139</v>
      </c>
      <c r="G291" s="3" t="s">
        <v>1193</v>
      </c>
      <c r="H291" s="5" t="s">
        <v>1194</v>
      </c>
    </row>
    <row r="292" spans="1:8" customHeight="1" ht="80">
      <c r="A292" s="3" t="s">
        <v>1195</v>
      </c>
      <c r="B292" s="3" t="e">
        <f>IMAGE("http://www.paskesz.eu/wp-content/uploads/products/original/2283.jpg",2)</f>
        <v>#NAME?</v>
      </c>
      <c r="C292" s="4" t="s">
        <v>1196</v>
      </c>
      <c r="D292" s="3"/>
      <c r="E292" s="3"/>
      <c r="F292" s="3" t="s">
        <v>1197</v>
      </c>
      <c r="G292" s="3" t="s">
        <v>1198</v>
      </c>
      <c r="H292" s="5" t="s">
        <v>1199</v>
      </c>
    </row>
    <row r="293" spans="1:8" customHeight="1" ht="80">
      <c r="A293" s="3" t="s">
        <v>1200</v>
      </c>
      <c r="B293" s="3" t="e">
        <f>IMAGE("http://www.paskesz.eu/wp-content/uploads/products/original/2285-scaled.jpg",2)</f>
        <v>#NAME?</v>
      </c>
      <c r="C293" s="4" t="s">
        <v>1201</v>
      </c>
      <c r="D293" s="3"/>
      <c r="E293" s="3"/>
      <c r="F293" s="3" t="s">
        <v>959</v>
      </c>
      <c r="G293" s="3" t="s">
        <v>1202</v>
      </c>
      <c r="H293" s="5" t="s">
        <v>1203</v>
      </c>
    </row>
    <row r="294" spans="1:8" customHeight="1" ht="80">
      <c r="A294" s="3" t="s">
        <v>1204</v>
      </c>
      <c r="B294" s="3" t="e">
        <f>IMAGE("http://www.paskesz.eu/wp-content/uploads/products/original/2286.jpg",2)</f>
        <v>#NAME?</v>
      </c>
      <c r="C294" s="4" t="s">
        <v>1205</v>
      </c>
      <c r="D294" s="3"/>
      <c r="E294" s="3"/>
      <c r="F294" s="3" t="s">
        <v>429</v>
      </c>
      <c r="G294" s="3" t="s">
        <v>1206</v>
      </c>
      <c r="H294" s="5" t="s">
        <v>1207</v>
      </c>
    </row>
    <row r="295" spans="1:8" customHeight="1" ht="80">
      <c r="A295" s="3" t="s">
        <v>1208</v>
      </c>
      <c r="B295" s="3" t="e">
        <f>IMAGE("http://www.paskesz.eu/wp-content/uploads/products/original/2287.jpg",2)</f>
        <v>#NAME?</v>
      </c>
      <c r="C295" s="4" t="s">
        <v>1209</v>
      </c>
      <c r="D295" s="3" t="s">
        <v>218</v>
      </c>
      <c r="E295" s="3"/>
      <c r="F295" s="3" t="s">
        <v>139</v>
      </c>
      <c r="G295" s="3" t="s">
        <v>1210</v>
      </c>
      <c r="H295" s="5" t="s">
        <v>1211</v>
      </c>
    </row>
    <row r="296" spans="1:8" customHeight="1" ht="80">
      <c r="A296" s="3" t="s">
        <v>1212</v>
      </c>
      <c r="B296" s="3" t="e">
        <f>IMAGE("http://www.paskesz.eu/wp-content/uploads/products/original/2288.jpg",2)</f>
        <v>#NAME?</v>
      </c>
      <c r="C296" s="4" t="s">
        <v>1213</v>
      </c>
      <c r="D296" s="3"/>
      <c r="E296" s="3"/>
      <c r="F296" s="3" t="s">
        <v>429</v>
      </c>
      <c r="G296" s="3" t="s">
        <v>1214</v>
      </c>
      <c r="H296" s="5" t="s">
        <v>1215</v>
      </c>
    </row>
    <row r="297" spans="1:8" customHeight="1" ht="80">
      <c r="A297" s="3" t="s">
        <v>1216</v>
      </c>
      <c r="B297" s="3" t="e">
        <f>IMAGE("http://www.paskesz.eu/wp-content/uploads/products/original/2289.jpg",2)</f>
        <v>#NAME?</v>
      </c>
      <c r="C297" s="4" t="s">
        <v>1217</v>
      </c>
      <c r="D297" s="3" t="s">
        <v>218</v>
      </c>
      <c r="E297" s="3"/>
      <c r="F297" s="3" t="s">
        <v>139</v>
      </c>
      <c r="G297" s="3" t="s">
        <v>1218</v>
      </c>
      <c r="H297" s="5" t="s">
        <v>1219</v>
      </c>
    </row>
    <row r="298" spans="1:8" customHeight="1" ht="80">
      <c r="A298" s="3" t="s">
        <v>1220</v>
      </c>
      <c r="B298" s="3" t="e">
        <f>IMAGE("http://www.paskesz.eu/wp-content/uploads/products/original/2292.jpg",2)</f>
        <v>#NAME?</v>
      </c>
      <c r="C298" s="4" t="s">
        <v>1221</v>
      </c>
      <c r="D298" s="3"/>
      <c r="E298" s="3"/>
      <c r="F298" s="3" t="s">
        <v>1222</v>
      </c>
      <c r="G298" s="3" t="s">
        <v>1223</v>
      </c>
      <c r="H298" s="5" t="s">
        <v>1224</v>
      </c>
    </row>
    <row r="299" spans="1:8" customHeight="1" ht="80">
      <c r="A299" s="3" t="s">
        <v>1225</v>
      </c>
      <c r="B299" s="3" t="e">
        <f>IMAGE("http://www.paskesz.eu/wp-content/uploads/products/original/2295-scaled.jpg",2)</f>
        <v>#NAME?</v>
      </c>
      <c r="C299" s="4" t="s">
        <v>1226</v>
      </c>
      <c r="D299" s="3"/>
      <c r="E299" s="3"/>
      <c r="F299" s="3" t="s">
        <v>1227</v>
      </c>
      <c r="G299" s="3" t="s">
        <v>1228</v>
      </c>
      <c r="H299" s="5" t="s">
        <v>1229</v>
      </c>
    </row>
    <row r="300" spans="1:8" customHeight="1" ht="80">
      <c r="A300" s="3" t="s">
        <v>1230</v>
      </c>
      <c r="B300" s="3" t="e">
        <f>IMAGE("http://www.paskesz.eu/wp-content/uploads/products/original/2297.jpg",2)</f>
        <v>#NAME?</v>
      </c>
      <c r="C300" s="4" t="s">
        <v>1231</v>
      </c>
      <c r="D300" s="3" t="s">
        <v>10</v>
      </c>
      <c r="E300" s="3"/>
      <c r="F300" s="3" t="s">
        <v>1025</v>
      </c>
      <c r="G300" s="3" t="s">
        <v>1232</v>
      </c>
      <c r="H300" s="5" t="s">
        <v>1233</v>
      </c>
    </row>
    <row r="301" spans="1:8" customHeight="1" ht="80">
      <c r="A301" s="3" t="s">
        <v>1234</v>
      </c>
      <c r="B301" s="3" t="e">
        <f>IMAGE("http://www.paskesz.eu/wp-content/uploads/products/original/2298.jpg",2)</f>
        <v>#NAME?</v>
      </c>
      <c r="C301" s="4" t="s">
        <v>1235</v>
      </c>
      <c r="D301" s="3" t="s">
        <v>218</v>
      </c>
      <c r="E301" s="3"/>
      <c r="F301" s="3" t="s">
        <v>638</v>
      </c>
      <c r="G301" s="3" t="s">
        <v>1236</v>
      </c>
      <c r="H301" s="5" t="s">
        <v>1237</v>
      </c>
    </row>
    <row r="302" spans="1:8" customHeight="1" ht="80">
      <c r="A302" s="3" t="s">
        <v>1238</v>
      </c>
      <c r="B302" s="3" t="e">
        <f>IMAGE("http://www.paskesz.eu/wp-content/uploads/products/original/2299.jpg",2)</f>
        <v>#NAME?</v>
      </c>
      <c r="C302" s="4" t="s">
        <v>1239</v>
      </c>
      <c r="D302" s="3" t="s">
        <v>218</v>
      </c>
      <c r="E302" s="3"/>
      <c r="F302" s="3" t="s">
        <v>695</v>
      </c>
      <c r="G302" s="3" t="s">
        <v>1240</v>
      </c>
      <c r="H302" s="5" t="s">
        <v>1241</v>
      </c>
    </row>
    <row r="303" spans="1:8" customHeight="1" ht="80">
      <c r="A303" s="3" t="s">
        <v>1242</v>
      </c>
      <c r="B303" s="3" t="e">
        <f>IMAGE("http://www.paskesz.eu/wp-content/uploads/products/original/2300.jpg",2)</f>
        <v>#NAME?</v>
      </c>
      <c r="C303" s="4" t="s">
        <v>1243</v>
      </c>
      <c r="D303" s="3" t="s">
        <v>268</v>
      </c>
      <c r="E303" s="3"/>
      <c r="F303" s="3" t="s">
        <v>10</v>
      </c>
      <c r="G303" s="3" t="s">
        <v>1244</v>
      </c>
      <c r="H303" s="5" t="s">
        <v>1245</v>
      </c>
    </row>
    <row r="304" spans="1:8" customHeight="1" ht="80">
      <c r="A304" s="3" t="s">
        <v>1246</v>
      </c>
      <c r="B304" s="3" t="e">
        <f>IMAGE("http://www.paskesz.eu/wp-content/uploads/products/original/2301.jpg",2)</f>
        <v>#NAME?</v>
      </c>
      <c r="C304" s="4" t="s">
        <v>1247</v>
      </c>
      <c r="D304" s="3" t="s">
        <v>268</v>
      </c>
      <c r="E304" s="3"/>
      <c r="F304" s="3" t="s">
        <v>10</v>
      </c>
      <c r="G304" s="3" t="s">
        <v>1248</v>
      </c>
      <c r="H304" s="5" t="s">
        <v>1249</v>
      </c>
    </row>
    <row r="305" spans="1:8" customHeight="1" ht="80">
      <c r="A305" s="3" t="s">
        <v>1250</v>
      </c>
      <c r="B305" s="3" t="e">
        <f>IMAGE("http://www.paskesz.eu/wp-content/uploads/products/original/2302.jpg",2)</f>
        <v>#NAME?</v>
      </c>
      <c r="C305" s="4" t="s">
        <v>1251</v>
      </c>
      <c r="D305" s="3" t="s">
        <v>120</v>
      </c>
      <c r="E305" s="3"/>
      <c r="F305" s="3" t="s">
        <v>1252</v>
      </c>
      <c r="G305" s="3" t="s">
        <v>1253</v>
      </c>
      <c r="H305" s="5" t="s">
        <v>1254</v>
      </c>
    </row>
    <row r="306" spans="1:8" customHeight="1" ht="80">
      <c r="A306" s="3" t="s">
        <v>1255</v>
      </c>
      <c r="B306" s="3" t="e">
        <f>IMAGE("http://www.paskesz.eu/wp-content/uploads/products/original/2303.jpg",2)</f>
        <v>#NAME?</v>
      </c>
      <c r="C306" s="4" t="s">
        <v>1256</v>
      </c>
      <c r="D306" s="3" t="s">
        <v>120</v>
      </c>
      <c r="E306" s="3"/>
      <c r="F306" s="3" t="s">
        <v>1252</v>
      </c>
      <c r="G306" s="3" t="s">
        <v>1257</v>
      </c>
      <c r="H306" s="5" t="s">
        <v>1258</v>
      </c>
    </row>
    <row r="307" spans="1:8" customHeight="1" ht="80">
      <c r="A307" s="3" t="s">
        <v>1259</v>
      </c>
      <c r="B307" s="3" t="e">
        <f>IMAGE("http://www.paskesz.eu/wp-content/uploads/products/original/2305.jpg",2)</f>
        <v>#NAME?</v>
      </c>
      <c r="C307" s="4" t="s">
        <v>1260</v>
      </c>
      <c r="D307" s="3" t="s">
        <v>129</v>
      </c>
      <c r="E307" s="3"/>
      <c r="F307" s="3" t="s">
        <v>434</v>
      </c>
      <c r="G307" s="3" t="s">
        <v>1261</v>
      </c>
      <c r="H307" s="5" t="s">
        <v>1262</v>
      </c>
    </row>
    <row r="308" spans="1:8" customHeight="1" ht="80">
      <c r="A308" s="3" t="s">
        <v>1263</v>
      </c>
      <c r="B308" s="3" t="e">
        <f>IMAGE("http://www.paskesz.eu/wp-content/uploads/products/original/2307.jpg",2)</f>
        <v>#NAME?</v>
      </c>
      <c r="C308" s="4" t="s">
        <v>1264</v>
      </c>
      <c r="D308" s="3" t="s">
        <v>120</v>
      </c>
      <c r="E308" s="3"/>
      <c r="F308" s="3" t="s">
        <v>1265</v>
      </c>
      <c r="G308" s="3" t="s">
        <v>1266</v>
      </c>
      <c r="H308" s="5" t="s">
        <v>1267</v>
      </c>
    </row>
    <row r="309" spans="1:8" customHeight="1" ht="80">
      <c r="A309" s="3" t="s">
        <v>1268</v>
      </c>
      <c r="B309" s="3" t="e">
        <f>IMAGE("http://www.paskesz.eu/wp-content/uploads/products/original/2309.jpg",2)</f>
        <v>#NAME?</v>
      </c>
      <c r="C309" s="4" t="s">
        <v>1269</v>
      </c>
      <c r="D309" s="3" t="s">
        <v>120</v>
      </c>
      <c r="E309" s="3"/>
      <c r="F309" s="3" t="s">
        <v>1265</v>
      </c>
      <c r="G309" s="3" t="s">
        <v>1270</v>
      </c>
      <c r="H309" s="5" t="s">
        <v>1271</v>
      </c>
    </row>
    <row r="310" spans="1:8" customHeight="1" ht="80">
      <c r="A310" s="3" t="s">
        <v>1272</v>
      </c>
      <c r="B310" s="3" t="e">
        <f>IMAGE("http://www.paskesz.eu/wp-content/uploads/products/original/2314.jpg",2)</f>
        <v>#NAME?</v>
      </c>
      <c r="C310" s="4" t="s">
        <v>1273</v>
      </c>
      <c r="D310" s="3" t="s">
        <v>158</v>
      </c>
      <c r="E310" s="3"/>
      <c r="F310" s="3" t="s">
        <v>149</v>
      </c>
      <c r="G310" s="3" t="s">
        <v>1274</v>
      </c>
      <c r="H310" s="5" t="s">
        <v>1275</v>
      </c>
    </row>
    <row r="311" spans="1:8" customHeight="1" ht="80">
      <c r="A311" s="3" t="s">
        <v>1276</v>
      </c>
      <c r="B311" s="3" t="e">
        <f>IMAGE("http://www.paskesz.eu/wp-content/uploads/products/original/2319-scaled.jpg",2)</f>
        <v>#NAME?</v>
      </c>
      <c r="C311" s="4" t="s">
        <v>1277</v>
      </c>
      <c r="D311" s="3" t="s">
        <v>129</v>
      </c>
      <c r="E311" s="3"/>
      <c r="F311" s="3" t="s">
        <v>1278</v>
      </c>
      <c r="G311" s="3" t="s">
        <v>1279</v>
      </c>
      <c r="H311" s="5" t="s">
        <v>1280</v>
      </c>
    </row>
    <row r="312" spans="1:8" customHeight="1" ht="80">
      <c r="A312" s="3" t="s">
        <v>1281</v>
      </c>
      <c r="B312" s="3" t="e">
        <f>IMAGE("http://www.paskesz.eu/wp-content/uploads/products/original/2320-scaled.jpg",2)</f>
        <v>#NAME?</v>
      </c>
      <c r="C312" s="4" t="s">
        <v>1282</v>
      </c>
      <c r="D312" s="3" t="s">
        <v>129</v>
      </c>
      <c r="E312" s="3"/>
      <c r="F312" s="3" t="s">
        <v>1278</v>
      </c>
      <c r="G312" s="3" t="s">
        <v>1283</v>
      </c>
      <c r="H312" s="5" t="s">
        <v>1284</v>
      </c>
    </row>
    <row r="313" spans="1:8" customHeight="1" ht="80">
      <c r="A313" s="3" t="s">
        <v>1285</v>
      </c>
      <c r="B313" s="3" t="e">
        <f>IMAGE("http://www.paskesz.eu/wp-content/uploads/products/original/2323.jpg",2)</f>
        <v>#NAME?</v>
      </c>
      <c r="C313" s="4" t="s">
        <v>1286</v>
      </c>
      <c r="D313" s="3" t="s">
        <v>218</v>
      </c>
      <c r="E313" s="3"/>
      <c r="F313" s="3" t="s">
        <v>434</v>
      </c>
      <c r="G313" s="3" t="s">
        <v>1287</v>
      </c>
      <c r="H313" s="5" t="s">
        <v>1288</v>
      </c>
    </row>
    <row r="314" spans="1:8" customHeight="1" ht="80">
      <c r="A314" s="3" t="s">
        <v>1289</v>
      </c>
      <c r="B314" s="3" t="e">
        <f>IMAGE("http://www.paskesz.eu/wp-content/uploads/products/original/2324.jpg",2)</f>
        <v>#NAME?</v>
      </c>
      <c r="C314" s="4" t="s">
        <v>1290</v>
      </c>
      <c r="D314" s="3" t="s">
        <v>218</v>
      </c>
      <c r="E314" s="3"/>
      <c r="F314" s="3" t="s">
        <v>695</v>
      </c>
      <c r="G314" s="3" t="s">
        <v>1291</v>
      </c>
      <c r="H314" s="5" t="s">
        <v>1292</v>
      </c>
    </row>
    <row r="315" spans="1:8" customHeight="1" ht="80">
      <c r="A315" s="3" t="s">
        <v>1293</v>
      </c>
      <c r="B315" s="3" t="e">
        <f>IMAGE("http://www.paskesz.eu/wp-content/uploads/products/original/2326.jpg",2)</f>
        <v>#NAME?</v>
      </c>
      <c r="C315" s="4" t="s">
        <v>1294</v>
      </c>
      <c r="D315" s="3" t="s">
        <v>218</v>
      </c>
      <c r="E315" s="3"/>
      <c r="F315" s="3" t="s">
        <v>1295</v>
      </c>
      <c r="G315" s="3" t="s">
        <v>1296</v>
      </c>
      <c r="H315" s="5" t="s">
        <v>1297</v>
      </c>
    </row>
    <row r="316" spans="1:8" customHeight="1" ht="80">
      <c r="A316" s="3" t="s">
        <v>1298</v>
      </c>
      <c r="B316" s="3" t="e">
        <f>IMAGE("http://www.paskesz.eu/wp-content/uploads/products/original/2327.jpg",2)</f>
        <v>#NAME?</v>
      </c>
      <c r="C316" s="4" t="s">
        <v>1299</v>
      </c>
      <c r="D316" s="3" t="s">
        <v>10</v>
      </c>
      <c r="E316" s="3"/>
      <c r="F316" s="3" t="s">
        <v>177</v>
      </c>
      <c r="G316" s="3" t="s">
        <v>1300</v>
      </c>
      <c r="H316" s="5" t="s">
        <v>1301</v>
      </c>
    </row>
    <row r="317" spans="1:8" customHeight="1" ht="80">
      <c r="A317" s="3" t="s">
        <v>1302</v>
      </c>
      <c r="B317" s="3" t="e">
        <f>IMAGE("http://www.paskesz.eu/wp-content/uploads/products/original/2332.jpg",2)</f>
        <v>#NAME?</v>
      </c>
      <c r="C317" s="4" t="s">
        <v>1303</v>
      </c>
      <c r="D317" s="3" t="s">
        <v>218</v>
      </c>
      <c r="E317" s="3"/>
      <c r="F317" s="3" t="s">
        <v>107</v>
      </c>
      <c r="G317" s="3" t="s">
        <v>1304</v>
      </c>
      <c r="H317" s="5" t="s">
        <v>1305</v>
      </c>
    </row>
    <row r="318" spans="1:8" customHeight="1" ht="80">
      <c r="A318" s="3" t="s">
        <v>1306</v>
      </c>
      <c r="B318" s="3" t="e">
        <f>IMAGE("http://www.paskesz.eu/wp-content/uploads/products/original/2333.jpg",2)</f>
        <v>#NAME?</v>
      </c>
      <c r="C318" s="4" t="s">
        <v>1307</v>
      </c>
      <c r="D318" s="3" t="s">
        <v>218</v>
      </c>
      <c r="E318" s="3"/>
      <c r="F318" s="3" t="s">
        <v>107</v>
      </c>
      <c r="G318" s="3" t="s">
        <v>1308</v>
      </c>
      <c r="H318" s="5" t="s">
        <v>1309</v>
      </c>
    </row>
    <row r="319" spans="1:8" customHeight="1" ht="80">
      <c r="A319" s="3" t="s">
        <v>1310</v>
      </c>
      <c r="B319" s="3" t="e">
        <f>IMAGE("http://www.paskesz.eu/wp-content/uploads/products/original/2334.jpg",2)</f>
        <v>#NAME?</v>
      </c>
      <c r="C319" s="4" t="s">
        <v>1311</v>
      </c>
      <c r="D319" s="3" t="s">
        <v>218</v>
      </c>
      <c r="E319" s="3"/>
      <c r="F319" s="3" t="s">
        <v>107</v>
      </c>
      <c r="G319" s="3" t="s">
        <v>1312</v>
      </c>
      <c r="H319" s="5" t="s">
        <v>1313</v>
      </c>
    </row>
    <row r="320" spans="1:8" customHeight="1" ht="80">
      <c r="A320" s="3" t="s">
        <v>1314</v>
      </c>
      <c r="B320" s="3" t="e">
        <f>IMAGE("http://www.paskesz.eu/wp-content/uploads/products/original/2335.jpg",2)</f>
        <v>#NAME?</v>
      </c>
      <c r="C320" s="4" t="s">
        <v>1315</v>
      </c>
      <c r="D320" s="3" t="s">
        <v>218</v>
      </c>
      <c r="E320" s="3"/>
      <c r="F320" s="3" t="s">
        <v>107</v>
      </c>
      <c r="G320" s="3" t="s">
        <v>1316</v>
      </c>
      <c r="H320" s="5" t="s">
        <v>1317</v>
      </c>
    </row>
    <row r="321" spans="1:8" customHeight="1" ht="80">
      <c r="A321" s="3" t="s">
        <v>1318</v>
      </c>
      <c r="B321" s="3" t="e">
        <f>IMAGE("http://www.paskesz.eu/wp-content/uploads/products/original/2336.jpg",2)</f>
        <v>#NAME?</v>
      </c>
      <c r="C321" s="4" t="s">
        <v>1319</v>
      </c>
      <c r="D321" s="3" t="s">
        <v>218</v>
      </c>
      <c r="E321" s="3"/>
      <c r="F321" s="3" t="s">
        <v>1320</v>
      </c>
      <c r="G321" s="3" t="s">
        <v>1321</v>
      </c>
      <c r="H321" s="5" t="s">
        <v>1322</v>
      </c>
    </row>
    <row r="322" spans="1:8" customHeight="1" ht="80">
      <c r="A322" s="3" t="s">
        <v>1323</v>
      </c>
      <c r="B322" s="3" t="e">
        <f>IMAGE("http://www.paskesz.eu/wp-content/uploads/products/original/2337.jpg",2)</f>
        <v>#NAME?</v>
      </c>
      <c r="C322" s="4" t="s">
        <v>1324</v>
      </c>
      <c r="D322" s="3" t="s">
        <v>218</v>
      </c>
      <c r="E322" s="3"/>
      <c r="F322" s="3" t="s">
        <v>1320</v>
      </c>
      <c r="G322" s="3" t="s">
        <v>1325</v>
      </c>
      <c r="H322" s="5" t="s">
        <v>1326</v>
      </c>
    </row>
    <row r="323" spans="1:8" customHeight="1" ht="80">
      <c r="A323" s="3" t="s">
        <v>1327</v>
      </c>
      <c r="B323" s="3" t="e">
        <f>IMAGE("http://www.paskesz.eu/wp-content/uploads/products/original/2338.jpg",2)</f>
        <v>#NAME?</v>
      </c>
      <c r="C323" s="4" t="s">
        <v>1328</v>
      </c>
      <c r="D323" s="3" t="s">
        <v>10</v>
      </c>
      <c r="E323" s="3"/>
      <c r="F323" s="3" t="s">
        <v>11</v>
      </c>
      <c r="G323" s="3" t="s">
        <v>1329</v>
      </c>
      <c r="H323" s="5" t="s">
        <v>1330</v>
      </c>
    </row>
    <row r="324" spans="1:8" customHeight="1" ht="80">
      <c r="A324" s="3" t="s">
        <v>1331</v>
      </c>
      <c r="B324" s="3" t="e">
        <f>IMAGE("http://www.paskesz.eu/wp-content/uploads/products/original/2340.jpg",2)</f>
        <v>#NAME?</v>
      </c>
      <c r="C324" s="4" t="s">
        <v>1332</v>
      </c>
      <c r="D324" s="3" t="s">
        <v>10</v>
      </c>
      <c r="E324" s="3"/>
      <c r="F324" s="3" t="s">
        <v>11</v>
      </c>
      <c r="G324" s="3" t="s">
        <v>1333</v>
      </c>
      <c r="H324" s="5" t="s">
        <v>1334</v>
      </c>
    </row>
    <row r="325" spans="1:8" customHeight="1" ht="80">
      <c r="A325" s="3" t="s">
        <v>1335</v>
      </c>
      <c r="B325" s="3" t="e">
        <f>IMAGE("http://www.paskesz.eu/wp-content/uploads/products/original/2343.jpg",2)</f>
        <v>#NAME?</v>
      </c>
      <c r="C325" s="4" t="s">
        <v>1336</v>
      </c>
      <c r="D325" s="3"/>
      <c r="E325" s="3"/>
      <c r="F325" s="3" t="s">
        <v>1337</v>
      </c>
      <c r="G325" s="3" t="s">
        <v>1338</v>
      </c>
      <c r="H325" s="5" t="s">
        <v>1339</v>
      </c>
    </row>
    <row r="326" spans="1:8" customHeight="1" ht="80">
      <c r="A326" s="3" t="s">
        <v>1340</v>
      </c>
      <c r="B326" s="3" t="e">
        <f>IMAGE("http://www.paskesz.eu/wp-content/uploads/products/original/2345.jpg",2)</f>
        <v>#NAME?</v>
      </c>
      <c r="C326" s="4" t="s">
        <v>1341</v>
      </c>
      <c r="D326" s="3"/>
      <c r="E326" s="3"/>
      <c r="F326" s="3" t="s">
        <v>1337</v>
      </c>
      <c r="G326" s="3" t="s">
        <v>1342</v>
      </c>
      <c r="H326" s="5" t="s">
        <v>1343</v>
      </c>
    </row>
    <row r="327" spans="1:8" customHeight="1" ht="80">
      <c r="A327" s="3" t="s">
        <v>1344</v>
      </c>
      <c r="B327" s="3" t="e">
        <f>IMAGE("http://www.paskesz.eu/wp-content/uploads/products/original/2346.jpg",2)</f>
        <v>#NAME?</v>
      </c>
      <c r="C327" s="4" t="s">
        <v>1345</v>
      </c>
      <c r="D327" s="3"/>
      <c r="E327" s="3"/>
      <c r="F327" s="3" t="s">
        <v>1337</v>
      </c>
      <c r="G327" s="3" t="s">
        <v>1346</v>
      </c>
      <c r="H327" s="5" t="s">
        <v>1347</v>
      </c>
    </row>
    <row r="328" spans="1:8" customHeight="1" ht="80">
      <c r="A328" s="3" t="s">
        <v>1348</v>
      </c>
      <c r="B328" s="3" t="e">
        <f>IMAGE("http://www.paskesz.eu/wp-content/uploads/products/original/2347.jpg",2)</f>
        <v>#NAME?</v>
      </c>
      <c r="C328" s="4" t="s">
        <v>1349</v>
      </c>
      <c r="D328" s="3"/>
      <c r="E328" s="3"/>
      <c r="F328" s="3" t="s">
        <v>1350</v>
      </c>
      <c r="G328" s="3" t="s">
        <v>1351</v>
      </c>
      <c r="H328" s="5" t="s">
        <v>1352</v>
      </c>
    </row>
    <row r="329" spans="1:8" customHeight="1" ht="80">
      <c r="A329" s="3" t="s">
        <v>1353</v>
      </c>
      <c r="B329" s="3" t="e">
        <f>IMAGE("http://www.paskesz.eu/wp-content/uploads/products/original/2350.jpg",2)</f>
        <v>#NAME?</v>
      </c>
      <c r="C329" s="4" t="s">
        <v>1354</v>
      </c>
      <c r="D329" s="3" t="s">
        <v>218</v>
      </c>
      <c r="E329" s="3"/>
      <c r="F329" s="3" t="s">
        <v>695</v>
      </c>
      <c r="G329" s="3" t="s">
        <v>1355</v>
      </c>
      <c r="H329" s="5" t="s">
        <v>1356</v>
      </c>
    </row>
    <row r="330" spans="1:8" customHeight="1" ht="80">
      <c r="A330" s="3" t="s">
        <v>668</v>
      </c>
      <c r="B330" s="3" t="e">
        <f>IMAGE("http://www.paskesz.eu/wp-content/uploads/products/original/2352.jpg",2)</f>
        <v>#NAME?</v>
      </c>
      <c r="C330" s="4" t="s">
        <v>1357</v>
      </c>
      <c r="D330" s="3" t="s">
        <v>218</v>
      </c>
      <c r="E330" s="3"/>
      <c r="F330" s="3" t="s">
        <v>695</v>
      </c>
      <c r="G330" s="3" t="s">
        <v>1358</v>
      </c>
      <c r="H330" s="5" t="s">
        <v>1359</v>
      </c>
    </row>
    <row r="331" spans="1:8" customHeight="1" ht="80">
      <c r="A331" s="3" t="s">
        <v>1360</v>
      </c>
      <c r="B331" s="3" t="e">
        <f>IMAGE("http://www.paskesz.eu/wp-content/uploads/products/original/2353.jpg",2)</f>
        <v>#NAME?</v>
      </c>
      <c r="C331" s="4" t="s">
        <v>1361</v>
      </c>
      <c r="D331" s="3" t="s">
        <v>218</v>
      </c>
      <c r="E331" s="3"/>
      <c r="F331" s="3" t="s">
        <v>695</v>
      </c>
      <c r="G331" s="3" t="s">
        <v>1362</v>
      </c>
      <c r="H331" s="5" t="s">
        <v>1363</v>
      </c>
    </row>
    <row r="332" spans="1:8" customHeight="1" ht="80">
      <c r="A332" s="3" t="s">
        <v>1364</v>
      </c>
      <c r="B332" s="3" t="e">
        <f>IMAGE("http://www.paskesz.eu/wp-content/uploads/products/original/2354.jpg",2)</f>
        <v>#NAME?</v>
      </c>
      <c r="C332" s="4" t="s">
        <v>1365</v>
      </c>
      <c r="D332" s="3" t="s">
        <v>218</v>
      </c>
      <c r="E332" s="3"/>
      <c r="F332" s="3" t="s">
        <v>695</v>
      </c>
      <c r="G332" s="3" t="s">
        <v>1366</v>
      </c>
      <c r="H332" s="5" t="s">
        <v>1367</v>
      </c>
    </row>
    <row r="333" spans="1:8" customHeight="1" ht="80">
      <c r="A333" s="3" t="s">
        <v>1368</v>
      </c>
      <c r="B333" s="3"/>
      <c r="C333" s="4" t="s">
        <v>1369</v>
      </c>
      <c r="D333" s="3" t="s">
        <v>600</v>
      </c>
      <c r="E333" s="3"/>
      <c r="F333" s="3" t="s">
        <v>600</v>
      </c>
      <c r="G333" s="3" t="s">
        <v>1370</v>
      </c>
      <c r="H333" s="5"/>
    </row>
    <row r="334" spans="1:8" customHeight="1" ht="80">
      <c r="A334" s="3" t="s">
        <v>1371</v>
      </c>
      <c r="B334" s="3" t="e">
        <f>IMAGE("http://www.paskesz.eu/wp-content/uploads/products/original/2356.jpg",2)</f>
        <v>#NAME?</v>
      </c>
      <c r="C334" s="4" t="s">
        <v>1372</v>
      </c>
      <c r="D334" s="3" t="s">
        <v>1158</v>
      </c>
      <c r="E334" s="3"/>
      <c r="F334" s="3" t="s">
        <v>434</v>
      </c>
      <c r="G334" s="3" t="s">
        <v>1373</v>
      </c>
      <c r="H334" s="5" t="s">
        <v>1374</v>
      </c>
    </row>
    <row r="335" spans="1:8" customHeight="1" ht="80">
      <c r="A335" s="3" t="s">
        <v>1375</v>
      </c>
      <c r="B335" s="3" t="e">
        <f>IMAGE("http://www.paskesz.eu/wp-content/uploads/products/original/2357.jpg",2)</f>
        <v>#NAME?</v>
      </c>
      <c r="C335" s="4" t="s">
        <v>1376</v>
      </c>
      <c r="D335" s="3" t="s">
        <v>1158</v>
      </c>
      <c r="E335" s="3"/>
      <c r="F335" s="3" t="s">
        <v>434</v>
      </c>
      <c r="G335" s="3" t="s">
        <v>1377</v>
      </c>
      <c r="H335" s="5" t="s">
        <v>1378</v>
      </c>
    </row>
    <row r="336" spans="1:8" customHeight="1" ht="80">
      <c r="A336" s="3" t="s">
        <v>1379</v>
      </c>
      <c r="B336" s="3" t="e">
        <f>IMAGE("http://www.paskesz.eu/wp-content/uploads/products/original/2371-scaled.jpg",2)</f>
        <v>#NAME?</v>
      </c>
      <c r="C336" s="4" t="s">
        <v>1380</v>
      </c>
      <c r="D336" s="3" t="s">
        <v>218</v>
      </c>
      <c r="E336" s="3"/>
      <c r="F336" s="3" t="s">
        <v>481</v>
      </c>
      <c r="G336" s="3" t="s">
        <v>1381</v>
      </c>
      <c r="H336" s="5" t="s">
        <v>1382</v>
      </c>
    </row>
    <row r="337" spans="1:8" customHeight="1" ht="80">
      <c r="A337" s="3" t="s">
        <v>1383</v>
      </c>
      <c r="B337" s="3" t="e">
        <f>IMAGE("http://www.paskesz.eu/wp-content/uploads/products/original/2372.jpg",2)</f>
        <v>#NAME?</v>
      </c>
      <c r="C337" s="4" t="s">
        <v>1384</v>
      </c>
      <c r="D337" s="3" t="s">
        <v>218</v>
      </c>
      <c r="E337" s="3"/>
      <c r="F337" s="3" t="s">
        <v>481</v>
      </c>
      <c r="G337" s="3" t="s">
        <v>1385</v>
      </c>
      <c r="H337" s="5" t="s">
        <v>1386</v>
      </c>
    </row>
    <row r="338" spans="1:8" customHeight="1" ht="80">
      <c r="A338" s="3" t="s">
        <v>1387</v>
      </c>
      <c r="B338" s="3" t="e">
        <f>IMAGE("http://www.paskesz.eu/wp-content/uploads/products/original/2373-scaled.jpg",2)</f>
        <v>#NAME?</v>
      </c>
      <c r="C338" s="4" t="s">
        <v>1388</v>
      </c>
      <c r="D338" s="3" t="s">
        <v>218</v>
      </c>
      <c r="E338" s="3"/>
      <c r="F338" s="3" t="s">
        <v>481</v>
      </c>
      <c r="G338" s="3" t="s">
        <v>1389</v>
      </c>
      <c r="H338" s="5" t="s">
        <v>1390</v>
      </c>
    </row>
    <row r="339" spans="1:8" customHeight="1" ht="80">
      <c r="A339" s="3" t="s">
        <v>1391</v>
      </c>
      <c r="B339" s="3" t="e">
        <f>IMAGE("http://www.paskesz.eu/wp-content/uploads/products/original/2374-scaled.jpg",2)</f>
        <v>#NAME?</v>
      </c>
      <c r="C339" s="4" t="s">
        <v>1392</v>
      </c>
      <c r="D339" s="3" t="s">
        <v>218</v>
      </c>
      <c r="E339" s="3"/>
      <c r="F339" s="3" t="s">
        <v>481</v>
      </c>
      <c r="G339" s="3" t="s">
        <v>1393</v>
      </c>
      <c r="H339" s="5" t="s">
        <v>1394</v>
      </c>
    </row>
    <row r="340" spans="1:8" customHeight="1" ht="80">
      <c r="A340" s="3" t="s">
        <v>1395</v>
      </c>
      <c r="B340" s="3" t="e">
        <f>IMAGE("http://www.paskesz.eu/wp-content/uploads/products/original/2375-scaled.jpg",2)</f>
        <v>#NAME?</v>
      </c>
      <c r="C340" s="4" t="s">
        <v>1396</v>
      </c>
      <c r="D340" s="3" t="s">
        <v>218</v>
      </c>
      <c r="E340" s="3"/>
      <c r="F340" s="3" t="s">
        <v>481</v>
      </c>
      <c r="G340" s="3" t="s">
        <v>1397</v>
      </c>
      <c r="H340" s="5" t="s">
        <v>1398</v>
      </c>
    </row>
    <row r="341" spans="1:8" customHeight="1" ht="80">
      <c r="A341" s="3" t="s">
        <v>1399</v>
      </c>
      <c r="B341" s="3" t="e">
        <f>IMAGE("http://www.paskesz.eu/wp-content/uploads/products/original/2376.jpg",2)</f>
        <v>#NAME?</v>
      </c>
      <c r="C341" s="4" t="s">
        <v>1400</v>
      </c>
      <c r="D341" s="3" t="s">
        <v>218</v>
      </c>
      <c r="E341" s="3"/>
      <c r="F341" s="3" t="s">
        <v>481</v>
      </c>
      <c r="G341" s="3" t="s">
        <v>1401</v>
      </c>
      <c r="H341" s="5" t="s">
        <v>1402</v>
      </c>
    </row>
    <row r="342" spans="1:8" customHeight="1" ht="80">
      <c r="A342" s="3" t="s">
        <v>1403</v>
      </c>
      <c r="B342" s="3" t="e">
        <f>IMAGE("http://www.paskesz.eu/wp-content/uploads/products/original/2377.jpg",2)</f>
        <v>#NAME?</v>
      </c>
      <c r="C342" s="4" t="s">
        <v>1404</v>
      </c>
      <c r="D342" s="3" t="s">
        <v>218</v>
      </c>
      <c r="E342" s="3"/>
      <c r="F342" s="3" t="s">
        <v>481</v>
      </c>
      <c r="G342" s="3" t="s">
        <v>1405</v>
      </c>
      <c r="H342" s="5" t="s">
        <v>1406</v>
      </c>
    </row>
    <row r="343" spans="1:8" customHeight="1" ht="80">
      <c r="A343" s="3" t="s">
        <v>1407</v>
      </c>
      <c r="B343" s="3" t="e">
        <f>IMAGE("http://www.paskesz.eu/wp-content/uploads/products/original/2378-scaled.jpg",2)</f>
        <v>#NAME?</v>
      </c>
      <c r="C343" s="4" t="s">
        <v>1408</v>
      </c>
      <c r="D343" s="3" t="s">
        <v>218</v>
      </c>
      <c r="E343" s="3"/>
      <c r="F343" s="3" t="s">
        <v>600</v>
      </c>
      <c r="G343" s="3" t="s">
        <v>1409</v>
      </c>
      <c r="H343" s="5" t="s">
        <v>1410</v>
      </c>
    </row>
    <row r="344" spans="1:8" customHeight="1" ht="80">
      <c r="A344" s="3" t="s">
        <v>1411</v>
      </c>
      <c r="B344" s="3" t="e">
        <f>IMAGE("http://www.paskesz.eu/wp-content/uploads/products/original/2380.jpg",2)</f>
        <v>#NAME?</v>
      </c>
      <c r="C344" s="4" t="s">
        <v>1412</v>
      </c>
      <c r="D344" s="3" t="s">
        <v>218</v>
      </c>
      <c r="E344" s="3"/>
      <c r="F344" s="3" t="s">
        <v>148</v>
      </c>
      <c r="G344" s="3" t="s">
        <v>1413</v>
      </c>
      <c r="H344" s="5" t="s">
        <v>1414</v>
      </c>
    </row>
    <row r="345" spans="1:8" customHeight="1" ht="80">
      <c r="A345" s="3" t="s">
        <v>1415</v>
      </c>
      <c r="B345" s="3" t="e">
        <f>IMAGE("http://www.paskesz.eu/wp-content/uploads/products/original/2381-scaled.jpg",2)</f>
        <v>#NAME?</v>
      </c>
      <c r="C345" s="4" t="s">
        <v>1416</v>
      </c>
      <c r="D345" s="3" t="s">
        <v>218</v>
      </c>
      <c r="E345" s="3"/>
      <c r="F345" s="3" t="s">
        <v>148</v>
      </c>
      <c r="G345" s="3" t="s">
        <v>1417</v>
      </c>
      <c r="H345" s="5" t="s">
        <v>1418</v>
      </c>
    </row>
    <row r="346" spans="1:8" customHeight="1" ht="80">
      <c r="A346" s="3" t="s">
        <v>1419</v>
      </c>
      <c r="B346" s="3" t="e">
        <f>IMAGE("http://www.paskesz.eu/wp-content/uploads/products/original/2384-scaled.jpg",2)</f>
        <v>#NAME?</v>
      </c>
      <c r="C346" s="4" t="s">
        <v>1420</v>
      </c>
      <c r="D346" s="3" t="s">
        <v>218</v>
      </c>
      <c r="E346" s="3"/>
      <c r="F346" s="3" t="s">
        <v>148</v>
      </c>
      <c r="G346" s="3" t="s">
        <v>1421</v>
      </c>
      <c r="H346" s="5" t="s">
        <v>1422</v>
      </c>
    </row>
    <row r="347" spans="1:8" customHeight="1" ht="80">
      <c r="A347" s="3" t="s">
        <v>1423</v>
      </c>
      <c r="B347" s="3" t="e">
        <f>IMAGE("http://www.paskesz.eu/wp-content/uploads/products/original/2385-scaled.jpg",2)</f>
        <v>#NAME?</v>
      </c>
      <c r="C347" s="4" t="s">
        <v>1424</v>
      </c>
      <c r="D347" s="3" t="s">
        <v>218</v>
      </c>
      <c r="E347" s="3"/>
      <c r="F347" s="3" t="s">
        <v>558</v>
      </c>
      <c r="G347" s="3" t="s">
        <v>1425</v>
      </c>
      <c r="H347" s="5" t="s">
        <v>1426</v>
      </c>
    </row>
    <row r="348" spans="1:8" customHeight="1" ht="80">
      <c r="A348" s="3" t="s">
        <v>1427</v>
      </c>
      <c r="B348" s="3" t="e">
        <f>IMAGE("http://www.paskesz.eu/wp-content/uploads/products/original/2386-scaled.jpg",2)</f>
        <v>#NAME?</v>
      </c>
      <c r="C348" s="4" t="s">
        <v>1428</v>
      </c>
      <c r="D348" s="3" t="s">
        <v>218</v>
      </c>
      <c r="E348" s="3"/>
      <c r="F348" s="3" t="s">
        <v>481</v>
      </c>
      <c r="G348" s="3" t="s">
        <v>1429</v>
      </c>
      <c r="H348" s="5" t="s">
        <v>1430</v>
      </c>
    </row>
    <row r="349" spans="1:8" customHeight="1" ht="80">
      <c r="A349" s="3" t="s">
        <v>1431</v>
      </c>
      <c r="B349" s="3" t="e">
        <f>IMAGE("http://www.paskesz.eu/wp-content/uploads/products/original/2388-scaled.jpg",2)</f>
        <v>#NAME?</v>
      </c>
      <c r="C349" s="4" t="s">
        <v>1432</v>
      </c>
      <c r="D349" s="3" t="s">
        <v>218</v>
      </c>
      <c r="E349" s="3"/>
      <c r="F349" s="3" t="s">
        <v>148</v>
      </c>
      <c r="G349" s="3" t="s">
        <v>1433</v>
      </c>
      <c r="H349" s="5" t="s">
        <v>1434</v>
      </c>
    </row>
    <row r="350" spans="1:8" customHeight="1" ht="80">
      <c r="A350" s="3" t="s">
        <v>1435</v>
      </c>
      <c r="B350" s="3" t="e">
        <f>IMAGE("http://www.paskesz.eu/wp-content/uploads/products/original/2389-scaled.jpg",2)</f>
        <v>#NAME?</v>
      </c>
      <c r="C350" s="4" t="s">
        <v>1436</v>
      </c>
      <c r="D350" s="3" t="s">
        <v>218</v>
      </c>
      <c r="E350" s="3"/>
      <c r="F350" s="3" t="s">
        <v>148</v>
      </c>
      <c r="G350" s="3" t="s">
        <v>1437</v>
      </c>
      <c r="H350" s="5" t="s">
        <v>1438</v>
      </c>
    </row>
    <row r="351" spans="1:8" customHeight="1" ht="80">
      <c r="A351" s="3" t="s">
        <v>1439</v>
      </c>
      <c r="B351" s="3" t="e">
        <f>IMAGE("http://www.paskesz.eu/wp-content/uploads/products/original/2390-scaled.jpg",2)</f>
        <v>#NAME?</v>
      </c>
      <c r="C351" s="4" t="s">
        <v>1440</v>
      </c>
      <c r="D351" s="3" t="s">
        <v>218</v>
      </c>
      <c r="E351" s="3"/>
      <c r="F351" s="3" t="s">
        <v>148</v>
      </c>
      <c r="G351" s="3" t="s">
        <v>1441</v>
      </c>
      <c r="H351" s="5" t="s">
        <v>1442</v>
      </c>
    </row>
    <row r="352" spans="1:8" customHeight="1" ht="80">
      <c r="A352" s="3" t="s">
        <v>1443</v>
      </c>
      <c r="B352" s="3" t="e">
        <f>IMAGE("http://www.paskesz.eu/wp-content/uploads/products/original/2391-scaled.jpg",2)</f>
        <v>#NAME?</v>
      </c>
      <c r="C352" s="4" t="s">
        <v>1444</v>
      </c>
      <c r="D352" s="3" t="s">
        <v>218</v>
      </c>
      <c r="E352" s="3"/>
      <c r="F352" s="3" t="s">
        <v>148</v>
      </c>
      <c r="G352" s="3" t="s">
        <v>1445</v>
      </c>
      <c r="H352" s="5" t="s">
        <v>1446</v>
      </c>
    </row>
    <row r="353" spans="1:8" customHeight="1" ht="80">
      <c r="A353" s="3" t="s">
        <v>1447</v>
      </c>
      <c r="B353" s="3" t="e">
        <f>IMAGE("http://www.paskesz.eu/wp-content/uploads/products/original/2392-scaled.jpg",2)</f>
        <v>#NAME?</v>
      </c>
      <c r="C353" s="4" t="s">
        <v>1448</v>
      </c>
      <c r="D353" s="3" t="s">
        <v>218</v>
      </c>
      <c r="E353" s="3"/>
      <c r="F353" s="3" t="s">
        <v>148</v>
      </c>
      <c r="G353" s="3" t="s">
        <v>1449</v>
      </c>
      <c r="H353" s="5" t="s">
        <v>1450</v>
      </c>
    </row>
    <row r="354" spans="1:8" customHeight="1" ht="80">
      <c r="A354" s="3" t="s">
        <v>1451</v>
      </c>
      <c r="B354" s="3" t="e">
        <f>IMAGE("http://www.paskesz.eu/wp-content/uploads/products/original/2393-scaled.jpg",2)</f>
        <v>#NAME?</v>
      </c>
      <c r="C354" s="4" t="s">
        <v>1452</v>
      </c>
      <c r="D354" s="3" t="s">
        <v>218</v>
      </c>
      <c r="E354" s="3"/>
      <c r="F354" s="3" t="s">
        <v>148</v>
      </c>
      <c r="G354" s="3" t="s">
        <v>1453</v>
      </c>
      <c r="H354" s="5" t="s">
        <v>1454</v>
      </c>
    </row>
    <row r="355" spans="1:8" customHeight="1" ht="80">
      <c r="A355" s="3" t="s">
        <v>1455</v>
      </c>
      <c r="B355" s="3" t="e">
        <f>IMAGE("http://www.paskesz.eu/wp-content/uploads/products/original/2394-scaled.jpg",2)</f>
        <v>#NAME?</v>
      </c>
      <c r="C355" s="4" t="s">
        <v>1456</v>
      </c>
      <c r="D355" s="3" t="s">
        <v>218</v>
      </c>
      <c r="E355" s="3"/>
      <c r="F355" s="3" t="s">
        <v>148</v>
      </c>
      <c r="G355" s="3" t="s">
        <v>1457</v>
      </c>
      <c r="H355" s="5" t="s">
        <v>1458</v>
      </c>
    </row>
    <row r="356" spans="1:8" customHeight="1" ht="80">
      <c r="A356" s="3" t="s">
        <v>1459</v>
      </c>
      <c r="B356" s="3" t="e">
        <f>IMAGE("http://www.paskesz.eu/wp-content/uploads/products/original/2396-scaled.jpg",2)</f>
        <v>#NAME?</v>
      </c>
      <c r="C356" s="4" t="s">
        <v>1460</v>
      </c>
      <c r="D356" s="3" t="s">
        <v>218</v>
      </c>
      <c r="E356" s="3"/>
      <c r="F356" s="3" t="s">
        <v>558</v>
      </c>
      <c r="G356" s="3" t="s">
        <v>1461</v>
      </c>
      <c r="H356" s="5" t="s">
        <v>1462</v>
      </c>
    </row>
    <row r="357" spans="1:8" customHeight="1" ht="80">
      <c r="A357" s="3" t="s">
        <v>1463</v>
      </c>
      <c r="B357" s="3" t="e">
        <f>IMAGE("http://www.paskesz.eu/wp-content/uploads/products/original/2397-scaled.jpg",2)</f>
        <v>#NAME?</v>
      </c>
      <c r="C357" s="4" t="s">
        <v>1464</v>
      </c>
      <c r="D357" s="3" t="s">
        <v>218</v>
      </c>
      <c r="E357" s="3"/>
      <c r="F357" s="3" t="s">
        <v>558</v>
      </c>
      <c r="G357" s="3" t="s">
        <v>1465</v>
      </c>
      <c r="H357" s="5" t="s">
        <v>1466</v>
      </c>
    </row>
    <row r="358" spans="1:8" customHeight="1" ht="80">
      <c r="A358" s="3" t="s">
        <v>1467</v>
      </c>
      <c r="B358" s="3" t="e">
        <f>IMAGE("http://www.paskesz.eu/wp-content/uploads/products/original/2398-scaled.jpg",2)</f>
        <v>#NAME?</v>
      </c>
      <c r="C358" s="4" t="s">
        <v>1468</v>
      </c>
      <c r="D358" s="3" t="s">
        <v>218</v>
      </c>
      <c r="E358" s="3"/>
      <c r="F358" s="3" t="s">
        <v>558</v>
      </c>
      <c r="G358" s="3" t="s">
        <v>1469</v>
      </c>
      <c r="H358" s="5" t="s">
        <v>1470</v>
      </c>
    </row>
    <row r="359" spans="1:8" customHeight="1" ht="80">
      <c r="A359" s="3" t="s">
        <v>1471</v>
      </c>
      <c r="B359" s="3" t="e">
        <f>IMAGE("http://www.paskesz.eu/wp-content/uploads/products/original/2399-scaled.jpg",2)</f>
        <v>#NAME?</v>
      </c>
      <c r="C359" s="4" t="s">
        <v>1472</v>
      </c>
      <c r="D359" s="3" t="s">
        <v>218</v>
      </c>
      <c r="E359" s="3"/>
      <c r="F359" s="3" t="s">
        <v>558</v>
      </c>
      <c r="G359" s="3" t="s">
        <v>1473</v>
      </c>
      <c r="H359" s="5" t="s">
        <v>1474</v>
      </c>
    </row>
    <row r="360" spans="1:8" customHeight="1" ht="80">
      <c r="A360" s="3" t="s">
        <v>1475</v>
      </c>
      <c r="B360" s="3" t="e">
        <f>IMAGE("http://www.paskesz.eu/wp-content/uploads/products/original/2400-scaled.jpg",2)</f>
        <v>#NAME?</v>
      </c>
      <c r="C360" s="4" t="s">
        <v>1476</v>
      </c>
      <c r="D360" s="3" t="s">
        <v>218</v>
      </c>
      <c r="E360" s="3"/>
      <c r="F360" s="3" t="s">
        <v>558</v>
      </c>
      <c r="G360" s="3" t="s">
        <v>1477</v>
      </c>
      <c r="H360" s="5" t="s">
        <v>1478</v>
      </c>
    </row>
    <row r="361" spans="1:8" customHeight="1" ht="80">
      <c r="A361" s="3" t="s">
        <v>1479</v>
      </c>
      <c r="B361" s="3" t="e">
        <f>IMAGE("http://www.paskesz.eu/wp-content/uploads/products/original/2401-scaled.jpg",2)</f>
        <v>#NAME?</v>
      </c>
      <c r="C361" s="4" t="s">
        <v>1480</v>
      </c>
      <c r="D361" s="3" t="s">
        <v>218</v>
      </c>
      <c r="E361" s="3"/>
      <c r="F361" s="3" t="s">
        <v>558</v>
      </c>
      <c r="G361" s="3" t="s">
        <v>1481</v>
      </c>
      <c r="H361" s="5" t="s">
        <v>1482</v>
      </c>
    </row>
    <row r="362" spans="1:8" customHeight="1" ht="80">
      <c r="A362" s="3" t="s">
        <v>1483</v>
      </c>
      <c r="B362" s="3" t="e">
        <f>IMAGE("http://www.paskesz.eu/wp-content/uploads/products/original/2402-scaled.jpg",2)</f>
        <v>#NAME?</v>
      </c>
      <c r="C362" s="4" t="s">
        <v>1484</v>
      </c>
      <c r="D362" s="3" t="s">
        <v>218</v>
      </c>
      <c r="E362" s="3"/>
      <c r="F362" s="3" t="s">
        <v>558</v>
      </c>
      <c r="G362" s="3" t="s">
        <v>1485</v>
      </c>
      <c r="H362" s="5" t="s">
        <v>1486</v>
      </c>
    </row>
    <row r="363" spans="1:8" customHeight="1" ht="80">
      <c r="A363" s="3" t="s">
        <v>1487</v>
      </c>
      <c r="B363" s="3" t="e">
        <f>IMAGE("http://www.paskesz.eu/wp-content/uploads/products/original/2417.jpg",2)</f>
        <v>#NAME?</v>
      </c>
      <c r="C363" s="4" t="s">
        <v>1488</v>
      </c>
      <c r="D363" s="3" t="s">
        <v>218</v>
      </c>
      <c r="E363" s="3"/>
      <c r="F363" s="3" t="s">
        <v>429</v>
      </c>
      <c r="G363" s="3" t="s">
        <v>1489</v>
      </c>
      <c r="H363" s="5" t="s">
        <v>1490</v>
      </c>
    </row>
    <row r="364" spans="1:8" customHeight="1" ht="80">
      <c r="A364" s="3" t="s">
        <v>1491</v>
      </c>
      <c r="B364" s="3" t="e">
        <f>IMAGE("http://www.paskesz.eu/wp-content/uploads/products/original/2418.jpg",2)</f>
        <v>#NAME?</v>
      </c>
      <c r="C364" s="4" t="s">
        <v>1492</v>
      </c>
      <c r="D364" s="3" t="s">
        <v>218</v>
      </c>
      <c r="E364" s="3"/>
      <c r="F364" s="3" t="s">
        <v>429</v>
      </c>
      <c r="G364" s="3" t="s">
        <v>1493</v>
      </c>
      <c r="H364" s="5" t="s">
        <v>1494</v>
      </c>
    </row>
    <row r="365" spans="1:8" customHeight="1" ht="80">
      <c r="A365" s="3" t="s">
        <v>1495</v>
      </c>
      <c r="B365" s="3" t="e">
        <f>IMAGE("http://www.paskesz.eu/wp-content/uploads/products/original/2419.jpg",2)</f>
        <v>#NAME?</v>
      </c>
      <c r="C365" s="4" t="s">
        <v>1496</v>
      </c>
      <c r="D365" s="3" t="s">
        <v>218</v>
      </c>
      <c r="E365" s="3"/>
      <c r="F365" s="3" t="s">
        <v>429</v>
      </c>
      <c r="G365" s="3" t="s">
        <v>1497</v>
      </c>
      <c r="H365" s="5" t="s">
        <v>1498</v>
      </c>
    </row>
    <row r="366" spans="1:8" customHeight="1" ht="80">
      <c r="A366" s="3" t="s">
        <v>1499</v>
      </c>
      <c r="B366" s="3" t="e">
        <f>IMAGE("http://www.paskesz.eu/wp-content/uploads/products/original/2420.jpg",2)</f>
        <v>#NAME?</v>
      </c>
      <c r="C366" s="4" t="s">
        <v>1500</v>
      </c>
      <c r="D366" s="3" t="s">
        <v>218</v>
      </c>
      <c r="E366" s="3"/>
      <c r="F366" s="3" t="s">
        <v>429</v>
      </c>
      <c r="G366" s="3" t="s">
        <v>1501</v>
      </c>
      <c r="H366" s="5" t="s">
        <v>1502</v>
      </c>
    </row>
    <row r="367" spans="1:8" customHeight="1" ht="80">
      <c r="A367" s="3" t="s">
        <v>1503</v>
      </c>
      <c r="B367" s="3" t="e">
        <f>IMAGE("http://www.paskesz.eu/wp-content/uploads/products/original/2421.jpg",2)</f>
        <v>#NAME?</v>
      </c>
      <c r="C367" s="4" t="s">
        <v>1504</v>
      </c>
      <c r="D367" s="3" t="s">
        <v>218</v>
      </c>
      <c r="E367" s="3"/>
      <c r="F367" s="3" t="s">
        <v>429</v>
      </c>
      <c r="G367" s="3" t="s">
        <v>1505</v>
      </c>
      <c r="H367" s="5" t="s">
        <v>1506</v>
      </c>
    </row>
    <row r="368" spans="1:8" customHeight="1" ht="80">
      <c r="A368" s="3" t="s">
        <v>1507</v>
      </c>
      <c r="B368" s="3" t="e">
        <f>IMAGE("http://www.paskesz.eu/wp-content/uploads/products/original/2422.jpg",2)</f>
        <v>#NAME?</v>
      </c>
      <c r="C368" s="4" t="s">
        <v>1508</v>
      </c>
      <c r="D368" s="3" t="s">
        <v>218</v>
      </c>
      <c r="E368" s="3"/>
      <c r="F368" s="3" t="s">
        <v>429</v>
      </c>
      <c r="G368" s="3" t="s">
        <v>1509</v>
      </c>
      <c r="H368" s="5" t="s">
        <v>1510</v>
      </c>
    </row>
    <row r="369" spans="1:8" customHeight="1" ht="80">
      <c r="A369" s="3" t="s">
        <v>1511</v>
      </c>
      <c r="B369" s="3" t="e">
        <f>IMAGE("http://www.paskesz.eu/wp-content/uploads/products/original/2423-scaled.jpg",2)</f>
        <v>#NAME?</v>
      </c>
      <c r="C369" s="4" t="s">
        <v>1512</v>
      </c>
      <c r="D369" s="3" t="s">
        <v>218</v>
      </c>
      <c r="E369" s="3"/>
      <c r="F369" s="3" t="s">
        <v>429</v>
      </c>
      <c r="G369" s="3" t="s">
        <v>1513</v>
      </c>
      <c r="H369" s="5" t="s">
        <v>1514</v>
      </c>
    </row>
    <row r="370" spans="1:8" customHeight="1" ht="80">
      <c r="A370" s="3" t="s">
        <v>1515</v>
      </c>
      <c r="B370" s="3" t="e">
        <f>IMAGE("http://www.paskesz.eu/wp-content/uploads/products/original/2424.jpg",2)</f>
        <v>#NAME?</v>
      </c>
      <c r="C370" s="4" t="s">
        <v>1516</v>
      </c>
      <c r="D370" s="3" t="s">
        <v>218</v>
      </c>
      <c r="E370" s="3"/>
      <c r="F370" s="3" t="s">
        <v>429</v>
      </c>
      <c r="G370" s="3" t="s">
        <v>1517</v>
      </c>
      <c r="H370" s="5" t="s">
        <v>1518</v>
      </c>
    </row>
    <row r="371" spans="1:8" customHeight="1" ht="80">
      <c r="A371" s="3" t="s">
        <v>1519</v>
      </c>
      <c r="B371" s="3" t="e">
        <f>IMAGE("http://www.paskesz.eu/wp-content/uploads/products/original/2426.jpg",2)</f>
        <v>#NAME?</v>
      </c>
      <c r="C371" s="4" t="s">
        <v>1520</v>
      </c>
      <c r="D371" s="3" t="s">
        <v>218</v>
      </c>
      <c r="E371" s="3"/>
      <c r="F371" s="3" t="s">
        <v>429</v>
      </c>
      <c r="G371" s="3" t="s">
        <v>1521</v>
      </c>
      <c r="H371" s="5" t="s">
        <v>1522</v>
      </c>
    </row>
    <row r="372" spans="1:8" customHeight="1" ht="80">
      <c r="A372" s="3" t="s">
        <v>1523</v>
      </c>
      <c r="B372" s="3" t="e">
        <f>IMAGE("http://www.paskesz.eu/wp-content/uploads/products/original/2427.jpeg",2)</f>
        <v>#NAME?</v>
      </c>
      <c r="C372" s="4" t="s">
        <v>1524</v>
      </c>
      <c r="D372" s="3" t="s">
        <v>218</v>
      </c>
      <c r="E372" s="3"/>
      <c r="F372" s="3" t="s">
        <v>429</v>
      </c>
      <c r="G372" s="3" t="s">
        <v>1525</v>
      </c>
      <c r="H372" s="5" t="s">
        <v>1526</v>
      </c>
    </row>
    <row r="373" spans="1:8" customHeight="1" ht="80">
      <c r="A373" s="3" t="s">
        <v>1527</v>
      </c>
      <c r="B373" s="3" t="e">
        <f>IMAGE("http://www.paskesz.eu/wp-content/uploads/products/original/2428.jpg",2)</f>
        <v>#NAME?</v>
      </c>
      <c r="C373" s="4" t="s">
        <v>1528</v>
      </c>
      <c r="D373" s="3" t="s">
        <v>218</v>
      </c>
      <c r="E373" s="3"/>
      <c r="F373" s="3" t="s">
        <v>1529</v>
      </c>
      <c r="G373" s="3" t="s">
        <v>1530</v>
      </c>
      <c r="H373" s="5" t="s">
        <v>1531</v>
      </c>
    </row>
    <row r="374" spans="1:8" customHeight="1" ht="80">
      <c r="A374" s="3" t="s">
        <v>1532</v>
      </c>
      <c r="B374" s="3" t="e">
        <f>IMAGE("http://www.paskesz.eu/wp-content/uploads/products/original/2435.jpg",2)</f>
        <v>#NAME?</v>
      </c>
      <c r="C374" s="4" t="s">
        <v>1533</v>
      </c>
      <c r="D374" s="3" t="s">
        <v>10</v>
      </c>
      <c r="E374" s="3"/>
      <c r="F374" s="3" t="s">
        <v>1534</v>
      </c>
      <c r="G374" s="3" t="s">
        <v>1535</v>
      </c>
      <c r="H374" s="5" t="s">
        <v>1536</v>
      </c>
    </row>
    <row r="375" spans="1:8" customHeight="1" ht="80">
      <c r="A375" s="3" t="s">
        <v>1537</v>
      </c>
      <c r="B375" s="3" t="e">
        <f>IMAGE("http://www.paskesz.eu/wp-content/uploads/products/original/2438.jpg",2)</f>
        <v>#NAME?</v>
      </c>
      <c r="C375" s="4" t="s">
        <v>1538</v>
      </c>
      <c r="D375" s="3" t="s">
        <v>10</v>
      </c>
      <c r="E375" s="3"/>
      <c r="F375" s="3" t="s">
        <v>1534</v>
      </c>
      <c r="G375" s="3" t="s">
        <v>1539</v>
      </c>
      <c r="H375" s="5" t="s">
        <v>1540</v>
      </c>
    </row>
    <row r="376" spans="1:8" customHeight="1" ht="80">
      <c r="A376" s="3" t="s">
        <v>1541</v>
      </c>
      <c r="B376" s="3" t="e">
        <f>IMAGE("http://www.paskesz.eu/wp-content/uploads/products/original/2440.jpg",2)</f>
        <v>#NAME?</v>
      </c>
      <c r="C376" s="4" t="s">
        <v>1542</v>
      </c>
      <c r="D376" s="3" t="s">
        <v>10</v>
      </c>
      <c r="E376" s="3"/>
      <c r="F376" s="3" t="s">
        <v>562</v>
      </c>
      <c r="G376" s="3" t="s">
        <v>1543</v>
      </c>
      <c r="H376" s="5" t="s">
        <v>1544</v>
      </c>
    </row>
    <row r="377" spans="1:8" customHeight="1" ht="80">
      <c r="A377" s="3" t="s">
        <v>1545</v>
      </c>
      <c r="B377" s="3" t="e">
        <f>IMAGE("http://www.paskesz.eu/wp-content/uploads/products/original/2441.jpg",2)</f>
        <v>#NAME?</v>
      </c>
      <c r="C377" s="4" t="s">
        <v>1546</v>
      </c>
      <c r="D377" s="3" t="s">
        <v>10</v>
      </c>
      <c r="E377" s="3"/>
      <c r="F377" s="3" t="s">
        <v>562</v>
      </c>
      <c r="G377" s="3" t="s">
        <v>1547</v>
      </c>
      <c r="H377" s="5" t="s">
        <v>1548</v>
      </c>
    </row>
    <row r="378" spans="1:8" customHeight="1" ht="80">
      <c r="A378" s="3" t="s">
        <v>1549</v>
      </c>
      <c r="B378" s="3" t="e">
        <f>IMAGE("http://www.paskesz.eu/wp-content/uploads/products/original/2442.jpg",2)</f>
        <v>#NAME?</v>
      </c>
      <c r="C378" s="4" t="s">
        <v>1550</v>
      </c>
      <c r="D378" s="3" t="s">
        <v>10</v>
      </c>
      <c r="E378" s="3"/>
      <c r="F378" s="3" t="s">
        <v>562</v>
      </c>
      <c r="G378" s="3" t="s">
        <v>1551</v>
      </c>
      <c r="H378" s="5" t="s">
        <v>1552</v>
      </c>
    </row>
    <row r="379" spans="1:8" customHeight="1" ht="80">
      <c r="A379" s="3" t="s">
        <v>1553</v>
      </c>
      <c r="B379" s="3" t="e">
        <f>IMAGE("http://www.paskesz.eu/wp-content/uploads/products/original/2443.jpg",2)</f>
        <v>#NAME?</v>
      </c>
      <c r="C379" s="4" t="s">
        <v>1554</v>
      </c>
      <c r="D379" s="3" t="s">
        <v>10</v>
      </c>
      <c r="E379" s="3"/>
      <c r="F379" s="3" t="s">
        <v>562</v>
      </c>
      <c r="G379" s="3" t="s">
        <v>1555</v>
      </c>
      <c r="H379" s="5" t="s">
        <v>1556</v>
      </c>
    </row>
    <row r="380" spans="1:8" customHeight="1" ht="80">
      <c r="A380" s="3" t="s">
        <v>1557</v>
      </c>
      <c r="B380" s="3" t="e">
        <f>IMAGE("http://www.paskesz.eu/wp-content/uploads/products/original/2446.jpg",2)</f>
        <v>#NAME?</v>
      </c>
      <c r="C380" s="4" t="s">
        <v>1558</v>
      </c>
      <c r="D380" s="3" t="s">
        <v>690</v>
      </c>
      <c r="E380" s="3"/>
      <c r="F380" s="3" t="s">
        <v>813</v>
      </c>
      <c r="G380" s="3" t="s">
        <v>1559</v>
      </c>
      <c r="H380" s="5" t="s">
        <v>1560</v>
      </c>
    </row>
    <row r="381" spans="1:8" customHeight="1" ht="80">
      <c r="A381" s="3" t="s">
        <v>1561</v>
      </c>
      <c r="B381" s="3" t="e">
        <f>IMAGE("http://www.paskesz.eu/wp-content/uploads/products/original/2447.jpg",2)</f>
        <v>#NAME?</v>
      </c>
      <c r="C381" s="4" t="s">
        <v>1562</v>
      </c>
      <c r="D381" s="3" t="s">
        <v>690</v>
      </c>
      <c r="E381" s="3"/>
      <c r="F381" s="3" t="s">
        <v>813</v>
      </c>
      <c r="G381" s="3" t="s">
        <v>1563</v>
      </c>
      <c r="H381" s="5" t="s">
        <v>1564</v>
      </c>
    </row>
    <row r="382" spans="1:8" customHeight="1" ht="80">
      <c r="A382" s="3" t="s">
        <v>1565</v>
      </c>
      <c r="B382" s="3" t="e">
        <f>IMAGE("http://www.paskesz.eu/wp-content/uploads/products/original/2448.jpg",2)</f>
        <v>#NAME?</v>
      </c>
      <c r="C382" s="4" t="s">
        <v>1566</v>
      </c>
      <c r="D382" s="3" t="s">
        <v>690</v>
      </c>
      <c r="E382" s="3"/>
      <c r="F382" s="3" t="s">
        <v>813</v>
      </c>
      <c r="G382" s="3" t="s">
        <v>1567</v>
      </c>
      <c r="H382" s="5" t="s">
        <v>1568</v>
      </c>
    </row>
    <row r="383" spans="1:8" customHeight="1" ht="80">
      <c r="A383" s="3" t="s">
        <v>1569</v>
      </c>
      <c r="B383" s="3" t="e">
        <f>IMAGE("http://www.paskesz.eu/wp-content/uploads/products/original/2449.jpg",2)</f>
        <v>#NAME?</v>
      </c>
      <c r="C383" s="4" t="s">
        <v>1570</v>
      </c>
      <c r="D383" s="3" t="s">
        <v>690</v>
      </c>
      <c r="E383" s="3"/>
      <c r="F383" s="3" t="s">
        <v>813</v>
      </c>
      <c r="G383" s="3" t="s">
        <v>1571</v>
      </c>
      <c r="H383" s="5" t="s">
        <v>1572</v>
      </c>
    </row>
    <row r="384" spans="1:8" customHeight="1" ht="80">
      <c r="A384" s="3" t="s">
        <v>1573</v>
      </c>
      <c r="B384" s="3" t="e">
        <f>IMAGE("http://www.paskesz.eu/wp-content/uploads/products/original/2452.jpg",2)</f>
        <v>#NAME?</v>
      </c>
      <c r="C384" s="4" t="s">
        <v>1574</v>
      </c>
      <c r="D384" s="3" t="s">
        <v>158</v>
      </c>
      <c r="E384" s="3"/>
      <c r="F384" s="3" t="s">
        <v>459</v>
      </c>
      <c r="G384" s="3" t="s">
        <v>1575</v>
      </c>
      <c r="H384" s="5" t="s">
        <v>1576</v>
      </c>
    </row>
    <row r="385" spans="1:8" customHeight="1" ht="80">
      <c r="A385" s="3" t="s">
        <v>1577</v>
      </c>
      <c r="B385" s="3" t="e">
        <f>IMAGE("http://www.paskesz.eu/wp-content/uploads/products/original/2453.jpg",2)</f>
        <v>#NAME?</v>
      </c>
      <c r="C385" s="4" t="s">
        <v>1578</v>
      </c>
      <c r="D385" s="3" t="s">
        <v>158</v>
      </c>
      <c r="E385" s="3"/>
      <c r="F385" s="3" t="s">
        <v>459</v>
      </c>
      <c r="G385" s="3" t="s">
        <v>1579</v>
      </c>
      <c r="H385" s="5" t="s">
        <v>1580</v>
      </c>
    </row>
    <row r="386" spans="1:8" customHeight="1" ht="80">
      <c r="A386" s="3" t="s">
        <v>1581</v>
      </c>
      <c r="B386" s="3" t="e">
        <f>IMAGE("http://www.paskesz.eu/wp-content/uploads/products/original/2454.jpg",2)</f>
        <v>#NAME?</v>
      </c>
      <c r="C386" s="4" t="s">
        <v>1582</v>
      </c>
      <c r="D386" s="3" t="s">
        <v>158</v>
      </c>
      <c r="E386" s="3"/>
      <c r="F386" s="3" t="s">
        <v>459</v>
      </c>
      <c r="G386" s="3" t="s">
        <v>1583</v>
      </c>
      <c r="H386" s="5" t="s">
        <v>1584</v>
      </c>
    </row>
    <row r="387" spans="1:8" customHeight="1" ht="80">
      <c r="A387" s="3" t="s">
        <v>1585</v>
      </c>
      <c r="B387" s="3" t="e">
        <f>IMAGE("http://www.paskesz.eu/wp-content/uploads/products/original/2465-scaled.jpg",2)</f>
        <v>#NAME?</v>
      </c>
      <c r="C387" s="4" t="s">
        <v>1586</v>
      </c>
      <c r="D387" s="3" t="s">
        <v>129</v>
      </c>
      <c r="E387" s="3"/>
      <c r="F387" s="3" t="s">
        <v>263</v>
      </c>
      <c r="G387" s="3" t="s">
        <v>1587</v>
      </c>
      <c r="H387" s="5" t="s">
        <v>1588</v>
      </c>
    </row>
    <row r="388" spans="1:8" customHeight="1" ht="80">
      <c r="A388" s="3" t="s">
        <v>1589</v>
      </c>
      <c r="B388" s="3" t="e">
        <f>IMAGE("http://www.paskesz.eu/wp-content/uploads/products/original/2466.jpg",2)</f>
        <v>#NAME?</v>
      </c>
      <c r="C388" s="4" t="s">
        <v>1590</v>
      </c>
      <c r="D388" s="3" t="s">
        <v>129</v>
      </c>
      <c r="E388" s="3"/>
      <c r="F388" s="3" t="s">
        <v>263</v>
      </c>
      <c r="G388" s="3" t="s">
        <v>1591</v>
      </c>
      <c r="H388" s="5" t="s">
        <v>1592</v>
      </c>
    </row>
    <row r="389" spans="1:8" customHeight="1" ht="80">
      <c r="A389" s="3" t="s">
        <v>1593</v>
      </c>
      <c r="B389" s="3" t="e">
        <f>IMAGE("http://www.paskesz.eu/wp-content/uploads/products/original/2467.jpg",2)</f>
        <v>#NAME?</v>
      </c>
      <c r="C389" s="4" t="s">
        <v>1594</v>
      </c>
      <c r="D389" s="3" t="s">
        <v>129</v>
      </c>
      <c r="E389" s="3"/>
      <c r="F389" s="3" t="s">
        <v>263</v>
      </c>
      <c r="G389" s="3" t="s">
        <v>1595</v>
      </c>
      <c r="H389" s="5" t="s">
        <v>1596</v>
      </c>
    </row>
    <row r="390" spans="1:8" customHeight="1" ht="80">
      <c r="A390" s="3" t="s">
        <v>1597</v>
      </c>
      <c r="B390" s="3" t="e">
        <f>IMAGE("http://www.paskesz.eu/wp-content/uploads/products/original/2468.jpg",2)</f>
        <v>#NAME?</v>
      </c>
      <c r="C390" s="4" t="s">
        <v>1598</v>
      </c>
      <c r="D390" s="3" t="s">
        <v>129</v>
      </c>
      <c r="E390" s="3"/>
      <c r="F390" s="3" t="s">
        <v>263</v>
      </c>
      <c r="G390" s="3" t="s">
        <v>1599</v>
      </c>
      <c r="H390" s="5" t="s">
        <v>1600</v>
      </c>
    </row>
    <row r="391" spans="1:8" customHeight="1" ht="80">
      <c r="A391" s="3" t="s">
        <v>1601</v>
      </c>
      <c r="B391" s="3" t="e">
        <f>IMAGE("http://www.paskesz.eu/wp-content/uploads/products/original/2475.jpg",2)</f>
        <v>#NAME?</v>
      </c>
      <c r="C391" s="4" t="s">
        <v>1602</v>
      </c>
      <c r="D391" s="3" t="s">
        <v>218</v>
      </c>
      <c r="E391" s="3"/>
      <c r="F391" s="3" t="s">
        <v>107</v>
      </c>
      <c r="G391" s="3" t="s">
        <v>1603</v>
      </c>
      <c r="H391" s="5" t="s">
        <v>1604</v>
      </c>
    </row>
    <row r="392" spans="1:8" customHeight="1" ht="80">
      <c r="A392" s="3" t="s">
        <v>1605</v>
      </c>
      <c r="B392" s="3" t="e">
        <f>IMAGE("http://www.paskesz.eu/wp-content/uploads/products/original/2476.jpg",2)</f>
        <v>#NAME?</v>
      </c>
      <c r="C392" s="4" t="s">
        <v>1606</v>
      </c>
      <c r="D392" s="3" t="s">
        <v>218</v>
      </c>
      <c r="E392" s="3"/>
      <c r="F392" s="3" t="s">
        <v>107</v>
      </c>
      <c r="G392" s="3" t="s">
        <v>1603</v>
      </c>
      <c r="H392" s="5" t="s">
        <v>1607</v>
      </c>
    </row>
    <row r="393" spans="1:8" customHeight="1" ht="80">
      <c r="A393" s="3" t="s">
        <v>1608</v>
      </c>
      <c r="B393" s="3" t="e">
        <f>IMAGE("http://www.paskesz.eu/wp-content/uploads/products/original/2477.jpg",2)</f>
        <v>#NAME?</v>
      </c>
      <c r="C393" s="4" t="s">
        <v>1609</v>
      </c>
      <c r="D393" s="3" t="s">
        <v>218</v>
      </c>
      <c r="E393" s="3"/>
      <c r="F393" s="3" t="s">
        <v>107</v>
      </c>
      <c r="G393" s="3" t="s">
        <v>1603</v>
      </c>
      <c r="H393" s="5" t="s">
        <v>1610</v>
      </c>
    </row>
    <row r="394" spans="1:8" customHeight="1" ht="80">
      <c r="A394" s="3" t="s">
        <v>1611</v>
      </c>
      <c r="B394" s="3" t="e">
        <f>IMAGE("http://www.paskesz.eu/wp-content/uploads/products/original/2478-scaled.jpg",2)</f>
        <v>#NAME?</v>
      </c>
      <c r="C394" s="4" t="s">
        <v>1612</v>
      </c>
      <c r="D394" s="3" t="s">
        <v>218</v>
      </c>
      <c r="E394" s="3"/>
      <c r="F394" s="3" t="s">
        <v>107</v>
      </c>
      <c r="G394" s="3" t="s">
        <v>1603</v>
      </c>
      <c r="H394" s="5" t="s">
        <v>1613</v>
      </c>
    </row>
    <row r="395" spans="1:8" customHeight="1" ht="80">
      <c r="A395" s="3" t="s">
        <v>1614</v>
      </c>
      <c r="B395" s="3" t="e">
        <f>IMAGE("http://www.paskesz.eu/wp-content/uploads/products/original/2483.jpg",2)</f>
        <v>#NAME?</v>
      </c>
      <c r="C395" s="4" t="s">
        <v>1615</v>
      </c>
      <c r="D395" s="3" t="s">
        <v>218</v>
      </c>
      <c r="E395" s="3"/>
      <c r="F395" s="3" t="s">
        <v>107</v>
      </c>
      <c r="G395" s="3" t="s">
        <v>1603</v>
      </c>
      <c r="H395" s="5" t="s">
        <v>1616</v>
      </c>
    </row>
    <row r="396" spans="1:8" customHeight="1" ht="80">
      <c r="A396" s="3" t="s">
        <v>1617</v>
      </c>
      <c r="B396" s="3" t="e">
        <f>IMAGE("http://www.paskesz.eu/wp-content/uploads/products/original/2484.jpg",2)</f>
        <v>#NAME?</v>
      </c>
      <c r="C396" s="4" t="s">
        <v>1618</v>
      </c>
      <c r="D396" s="3" t="s">
        <v>218</v>
      </c>
      <c r="E396" s="3"/>
      <c r="F396" s="3" t="s">
        <v>107</v>
      </c>
      <c r="G396" s="3" t="s">
        <v>1603</v>
      </c>
      <c r="H396" s="5" t="s">
        <v>1619</v>
      </c>
    </row>
    <row r="397" spans="1:8" customHeight="1" ht="80">
      <c r="A397" s="3" t="s">
        <v>1620</v>
      </c>
      <c r="B397" s="3" t="e">
        <f>IMAGE("http://www.paskesz.eu/wp-content/uploads/products/original/2485.jpg",2)</f>
        <v>#NAME?</v>
      </c>
      <c r="C397" s="4" t="s">
        <v>1621</v>
      </c>
      <c r="D397" s="3" t="s">
        <v>218</v>
      </c>
      <c r="E397" s="3"/>
      <c r="F397" s="3" t="s">
        <v>107</v>
      </c>
      <c r="G397" s="3" t="s">
        <v>1603</v>
      </c>
      <c r="H397" s="5" t="s">
        <v>1622</v>
      </c>
    </row>
    <row r="398" spans="1:8" customHeight="1" ht="80">
      <c r="A398" s="3" t="s">
        <v>1623</v>
      </c>
      <c r="B398" s="3" t="e">
        <f>IMAGE("http://www.paskesz.eu/wp-content/uploads/products/original/2491.jpg",2)</f>
        <v>#NAME?</v>
      </c>
      <c r="C398" s="4" t="s">
        <v>1624</v>
      </c>
      <c r="D398" s="3" t="s">
        <v>218</v>
      </c>
      <c r="E398" s="3"/>
      <c r="F398" s="3" t="s">
        <v>107</v>
      </c>
      <c r="G398" s="3" t="s">
        <v>1603</v>
      </c>
      <c r="H398" s="5" t="s">
        <v>1625</v>
      </c>
    </row>
    <row r="399" spans="1:8" customHeight="1" ht="80">
      <c r="A399" s="3" t="s">
        <v>1626</v>
      </c>
      <c r="B399" s="3" t="e">
        <f>IMAGE("http://www.paskesz.eu/wp-content/uploads/products/original/2497.jpg",2)</f>
        <v>#NAME?</v>
      </c>
      <c r="C399" s="4" t="s">
        <v>1627</v>
      </c>
      <c r="D399" s="3" t="s">
        <v>218</v>
      </c>
      <c r="E399" s="3"/>
      <c r="F399" s="3" t="s">
        <v>107</v>
      </c>
      <c r="G399" s="3" t="s">
        <v>1603</v>
      </c>
      <c r="H399" s="5" t="s">
        <v>1628</v>
      </c>
    </row>
    <row r="400" spans="1:8" customHeight="1" ht="80">
      <c r="A400" s="3" t="s">
        <v>1629</v>
      </c>
      <c r="B400" s="3" t="e">
        <f>IMAGE("http://www.paskesz.eu/wp-content/uploads/products/original/2507-scaled.jpg",2)</f>
        <v>#NAME?</v>
      </c>
      <c r="C400" s="4" t="s">
        <v>1630</v>
      </c>
      <c r="D400" s="3" t="s">
        <v>218</v>
      </c>
      <c r="E400" s="3"/>
      <c r="F400" s="3" t="s">
        <v>107</v>
      </c>
      <c r="G400" s="3" t="s">
        <v>1603</v>
      </c>
      <c r="H400" s="5" t="s">
        <v>1631</v>
      </c>
    </row>
    <row r="401" spans="1:8" customHeight="1" ht="80">
      <c r="A401" s="3" t="s">
        <v>1632</v>
      </c>
      <c r="B401" s="3" t="e">
        <f>IMAGE("http://www.paskesz.eu/wp-content/uploads/products/original/2509.jpg",2)</f>
        <v>#NAME?</v>
      </c>
      <c r="C401" s="4" t="s">
        <v>1633</v>
      </c>
      <c r="D401" s="3" t="s">
        <v>218</v>
      </c>
      <c r="E401" s="3"/>
      <c r="F401" s="3" t="s">
        <v>107</v>
      </c>
      <c r="G401" s="3" t="s">
        <v>1603</v>
      </c>
      <c r="H401" s="5" t="s">
        <v>1634</v>
      </c>
    </row>
    <row r="402" spans="1:8" customHeight="1" ht="80">
      <c r="A402" s="3" t="s">
        <v>1635</v>
      </c>
      <c r="B402" s="3" t="e">
        <f>IMAGE("http://www.paskesz.eu/wp-content/uploads/products/original/2517.jpg",2)</f>
        <v>#NAME?</v>
      </c>
      <c r="C402" s="4" t="s">
        <v>1636</v>
      </c>
      <c r="D402" s="3" t="s">
        <v>218</v>
      </c>
      <c r="E402" s="3"/>
      <c r="F402" s="3" t="s">
        <v>107</v>
      </c>
      <c r="G402" s="3" t="s">
        <v>1603</v>
      </c>
      <c r="H402" s="5" t="s">
        <v>1637</v>
      </c>
    </row>
    <row r="403" spans="1:8" customHeight="1" ht="80">
      <c r="A403" s="3" t="s">
        <v>1638</v>
      </c>
      <c r="B403" s="3" t="e">
        <f>IMAGE("http://www.paskesz.eu/wp-content/uploads/products/original/2524.jpg",2)</f>
        <v>#NAME?</v>
      </c>
      <c r="C403" s="4" t="s">
        <v>1639</v>
      </c>
      <c r="D403" s="3" t="s">
        <v>218</v>
      </c>
      <c r="E403" s="3"/>
      <c r="F403" s="3" t="s">
        <v>107</v>
      </c>
      <c r="G403" s="3" t="s">
        <v>1603</v>
      </c>
      <c r="H403" s="5" t="s">
        <v>1640</v>
      </c>
    </row>
    <row r="404" spans="1:8" customHeight="1" ht="80">
      <c r="A404" s="3" t="s">
        <v>1641</v>
      </c>
      <c r="B404" s="3" t="e">
        <f>IMAGE("http://www.paskesz.eu/wp-content/uploads/products/original/2922.jpg",2)</f>
        <v>#NAME?</v>
      </c>
      <c r="C404" s="4" t="s">
        <v>1642</v>
      </c>
      <c r="D404" s="3" t="s">
        <v>10</v>
      </c>
      <c r="E404" s="3"/>
      <c r="F404" s="3" t="s">
        <v>129</v>
      </c>
      <c r="G404" s="3" t="s">
        <v>1643</v>
      </c>
      <c r="H404" s="5" t="s">
        <v>1644</v>
      </c>
    </row>
    <row r="405" spans="1:8" customHeight="1" ht="80">
      <c r="A405" s="3" t="s">
        <v>1645</v>
      </c>
      <c r="B405" s="3"/>
      <c r="C405" s="4" t="s">
        <v>1646</v>
      </c>
      <c r="D405" s="3" t="s">
        <v>10</v>
      </c>
      <c r="E405" s="3"/>
      <c r="F405" s="3" t="s">
        <v>213</v>
      </c>
      <c r="G405" s="3"/>
      <c r="H405" s="5"/>
    </row>
    <row r="406" spans="1:8" customHeight="1" ht="80">
      <c r="A406" s="3" t="s">
        <v>1647</v>
      </c>
      <c r="B406" s="3"/>
      <c r="C406" s="4" t="s">
        <v>1648</v>
      </c>
      <c r="D406" s="3" t="s">
        <v>10</v>
      </c>
      <c r="E406" s="3"/>
      <c r="F406" s="3" t="s">
        <v>213</v>
      </c>
      <c r="G406" s="3"/>
      <c r="H406" s="5"/>
    </row>
    <row r="407" spans="1:8" customHeight="1" ht="80">
      <c r="A407" s="3" t="s">
        <v>1649</v>
      </c>
      <c r="B407" s="3"/>
      <c r="C407" s="4" t="s">
        <v>1650</v>
      </c>
      <c r="D407" s="3"/>
      <c r="E407" s="3"/>
      <c r="F407" s="3" t="s">
        <v>1651</v>
      </c>
      <c r="G407" s="3"/>
      <c r="H407" s="5"/>
    </row>
    <row r="408" spans="1:8" customHeight="1" ht="80">
      <c r="A408" s="3" t="s">
        <v>1652</v>
      </c>
      <c r="B408" s="3"/>
      <c r="C408" s="4" t="s">
        <v>1653</v>
      </c>
      <c r="D408" s="3" t="s">
        <v>10</v>
      </c>
      <c r="E408" s="3"/>
      <c r="F408" s="3" t="s">
        <v>213</v>
      </c>
      <c r="G408" s="3"/>
      <c r="H408" s="5"/>
    </row>
    <row r="409" spans="1:8" customHeight="1" ht="80">
      <c r="A409" s="3" t="s">
        <v>1654</v>
      </c>
      <c r="B409" s="3"/>
      <c r="C409" s="4" t="s">
        <v>1655</v>
      </c>
      <c r="D409" s="3"/>
      <c r="E409" s="3"/>
      <c r="F409" s="3" t="s">
        <v>1656</v>
      </c>
      <c r="G409" s="3"/>
      <c r="H409" s="5"/>
    </row>
    <row r="410" spans="1:8" customHeight="1" ht="80">
      <c r="A410" s="3" t="s">
        <v>1657</v>
      </c>
      <c r="B410" s="3" t="e">
        <f>IMAGE("http://www.paskesz.eu/wp-content/uploads/products/original/2948.jpg",2)</f>
        <v>#NAME?</v>
      </c>
      <c r="C410" s="4" t="s">
        <v>1658</v>
      </c>
      <c r="D410" s="3" t="s">
        <v>218</v>
      </c>
      <c r="E410" s="3"/>
      <c r="F410" s="3" t="s">
        <v>651</v>
      </c>
      <c r="G410" s="3" t="s">
        <v>1659</v>
      </c>
      <c r="H410" s="5" t="s">
        <v>1660</v>
      </c>
    </row>
    <row r="411" spans="1:8" customHeight="1" ht="80">
      <c r="A411" s="3" t="s">
        <v>1661</v>
      </c>
      <c r="B411" s="3"/>
      <c r="C411" s="4" t="s">
        <v>1662</v>
      </c>
      <c r="D411" s="3" t="s">
        <v>10</v>
      </c>
      <c r="E411" s="3"/>
      <c r="F411" s="3" t="s">
        <v>213</v>
      </c>
      <c r="G411" s="3"/>
      <c r="H411" s="5"/>
    </row>
    <row r="412" spans="1:8" customHeight="1" ht="80">
      <c r="A412" s="3" t="s">
        <v>1663</v>
      </c>
      <c r="B412" s="3" t="e">
        <f>IMAGE("http://www.paskesz.eu/wp-content/uploads/products/original/2957-scaled.jpg",2)</f>
        <v>#NAME?</v>
      </c>
      <c r="C412" s="4" t="s">
        <v>1664</v>
      </c>
      <c r="D412" s="3" t="s">
        <v>218</v>
      </c>
      <c r="E412" s="3"/>
      <c r="F412" s="3" t="s">
        <v>651</v>
      </c>
      <c r="G412" s="3" t="s">
        <v>1665</v>
      </c>
      <c r="H412" s="5" t="s">
        <v>1666</v>
      </c>
    </row>
    <row r="413" spans="1:8" customHeight="1" ht="80">
      <c r="A413" s="3" t="s">
        <v>1667</v>
      </c>
      <c r="B413" s="3"/>
      <c r="C413" s="4" t="s">
        <v>1668</v>
      </c>
      <c r="D413" s="3" t="s">
        <v>149</v>
      </c>
      <c r="E413" s="3"/>
      <c r="F413" s="3" t="s">
        <v>10</v>
      </c>
      <c r="G413" s="3"/>
      <c r="H413" s="5"/>
    </row>
    <row r="414" spans="1:8" customHeight="1" ht="80">
      <c r="A414" s="3" t="s">
        <v>1669</v>
      </c>
      <c r="B414" s="3" t="e">
        <f>IMAGE("http://www.paskesz.eu/wp-content/uploads/products/original/2959-scaled.jpg",2)</f>
        <v>#NAME?</v>
      </c>
      <c r="C414" s="4" t="s">
        <v>1670</v>
      </c>
      <c r="D414" s="3" t="s">
        <v>218</v>
      </c>
      <c r="E414" s="3"/>
      <c r="F414" s="3" t="s">
        <v>651</v>
      </c>
      <c r="G414" s="3" t="s">
        <v>1671</v>
      </c>
      <c r="H414" s="5" t="s">
        <v>1672</v>
      </c>
    </row>
    <row r="415" spans="1:8" customHeight="1" ht="80">
      <c r="A415" s="3" t="s">
        <v>1673</v>
      </c>
      <c r="B415" s="3"/>
      <c r="C415" s="4" t="s">
        <v>1674</v>
      </c>
      <c r="D415" s="3" t="s">
        <v>149</v>
      </c>
      <c r="E415" s="3"/>
      <c r="F415" s="3" t="s">
        <v>10</v>
      </c>
      <c r="G415" s="3"/>
      <c r="H415" s="5"/>
    </row>
    <row r="416" spans="1:8" customHeight="1" ht="80">
      <c r="A416" s="3" t="s">
        <v>1675</v>
      </c>
      <c r="B416" s="3"/>
      <c r="C416" s="4" t="s">
        <v>1676</v>
      </c>
      <c r="D416" s="3" t="s">
        <v>10</v>
      </c>
      <c r="E416" s="3"/>
      <c r="F416" s="3" t="s">
        <v>213</v>
      </c>
      <c r="G416" s="3"/>
      <c r="H416" s="5"/>
    </row>
    <row r="417" spans="1:8" customHeight="1" ht="80">
      <c r="A417" s="3" t="s">
        <v>1677</v>
      </c>
      <c r="B417" s="3"/>
      <c r="C417" s="4" t="s">
        <v>1678</v>
      </c>
      <c r="D417" s="3" t="s">
        <v>10</v>
      </c>
      <c r="E417" s="3"/>
      <c r="F417" s="3" t="s">
        <v>213</v>
      </c>
      <c r="G417" s="3"/>
      <c r="H417" s="5"/>
    </row>
    <row r="418" spans="1:8" customHeight="1" ht="80">
      <c r="A418" s="3" t="s">
        <v>1679</v>
      </c>
      <c r="B418" s="3" t="e">
        <f>IMAGE("http://www.paskesz.eu/wp-content/uploads/products/original/2975.jpg",2)</f>
        <v>#NAME?</v>
      </c>
      <c r="C418" s="4" t="s">
        <v>1680</v>
      </c>
      <c r="D418" s="3" t="s">
        <v>11</v>
      </c>
      <c r="E418" s="3"/>
      <c r="F418" s="3" t="s">
        <v>10</v>
      </c>
      <c r="G418" s="3" t="s">
        <v>1681</v>
      </c>
      <c r="H418" s="5" t="s">
        <v>1682</v>
      </c>
    </row>
    <row r="419" spans="1:8" customHeight="1" ht="80">
      <c r="A419" s="3" t="s">
        <v>1683</v>
      </c>
      <c r="B419" s="3" t="e">
        <f>IMAGE("http://www.paskesz.eu/wp-content/uploads/products/original/3012.jpg",2)</f>
        <v>#NAME?</v>
      </c>
      <c r="C419" s="4" t="s">
        <v>1684</v>
      </c>
      <c r="D419" s="3" t="s">
        <v>1685</v>
      </c>
      <c r="E419" s="3"/>
      <c r="F419" s="3" t="s">
        <v>562</v>
      </c>
      <c r="G419" s="3" t="s">
        <v>1686</v>
      </c>
      <c r="H419" s="5" t="s">
        <v>1687</v>
      </c>
    </row>
    <row r="420" spans="1:8" customHeight="1" ht="80">
      <c r="A420" s="3" t="s">
        <v>1688</v>
      </c>
      <c r="B420" s="3" t="e">
        <f>IMAGE("http://www.paskesz.eu/wp-content/uploads/products/original/3021.jpg",2)</f>
        <v>#NAME?</v>
      </c>
      <c r="C420" s="4" t="s">
        <v>1689</v>
      </c>
      <c r="D420" s="3" t="s">
        <v>218</v>
      </c>
      <c r="E420" s="3"/>
      <c r="F420" s="3" t="s">
        <v>1690</v>
      </c>
      <c r="G420" s="3" t="s">
        <v>1691</v>
      </c>
      <c r="H420" s="5" t="s">
        <v>1692</v>
      </c>
    </row>
    <row r="421" spans="1:8" customHeight="1" ht="80">
      <c r="A421" s="3" t="s">
        <v>1693</v>
      </c>
      <c r="B421" s="3" t="e">
        <f>IMAGE("http://www.paskesz.eu/wp-content/uploads/products/original/3023.jpg",2)</f>
        <v>#NAME?</v>
      </c>
      <c r="C421" s="4" t="s">
        <v>1694</v>
      </c>
      <c r="D421" s="3" t="s">
        <v>1025</v>
      </c>
      <c r="E421" s="3"/>
      <c r="F421" s="3" t="s">
        <v>149</v>
      </c>
      <c r="G421" s="3" t="s">
        <v>1695</v>
      </c>
      <c r="H421" s="5" t="s">
        <v>1696</v>
      </c>
    </row>
    <row r="422" spans="1:8" customHeight="1" ht="80">
      <c r="A422" s="3" t="s">
        <v>1697</v>
      </c>
      <c r="B422" s="3" t="e">
        <f>IMAGE("http://www.paskesz.eu/wp-content/uploads/products/original/3024.jpg",2)</f>
        <v>#NAME?</v>
      </c>
      <c r="C422" s="4" t="s">
        <v>1698</v>
      </c>
      <c r="D422" s="3" t="s">
        <v>129</v>
      </c>
      <c r="E422" s="3"/>
      <c r="F422" s="3" t="s">
        <v>434</v>
      </c>
      <c r="G422" s="3" t="s">
        <v>1699</v>
      </c>
      <c r="H422" s="5" t="s">
        <v>1700</v>
      </c>
    </row>
    <row r="423" spans="1:8" customHeight="1" ht="80">
      <c r="A423" s="3" t="s">
        <v>1701</v>
      </c>
      <c r="B423" s="3" t="e">
        <f>IMAGE("http://www.paskesz.eu/wp-content/uploads/products/original/3028.jpg",2)</f>
        <v>#NAME?</v>
      </c>
      <c r="C423" s="4" t="s">
        <v>1702</v>
      </c>
      <c r="D423" s="3"/>
      <c r="E423" s="3"/>
      <c r="F423" s="3" t="s">
        <v>950</v>
      </c>
      <c r="G423" s="3" t="s">
        <v>1703</v>
      </c>
      <c r="H423" s="5" t="s">
        <v>1704</v>
      </c>
    </row>
    <row r="424" spans="1:8" customHeight="1" ht="80">
      <c r="A424" s="3" t="s">
        <v>1705</v>
      </c>
      <c r="B424" s="3" t="e">
        <f>IMAGE("http://www.paskesz.eu/wp-content/uploads/products/original/3029.jpg",2)</f>
        <v>#NAME?</v>
      </c>
      <c r="C424" s="4" t="s">
        <v>1706</v>
      </c>
      <c r="D424" s="3"/>
      <c r="E424" s="3"/>
      <c r="F424" s="3" t="s">
        <v>941</v>
      </c>
      <c r="G424" s="3" t="s">
        <v>1707</v>
      </c>
      <c r="H424" s="5" t="s">
        <v>1708</v>
      </c>
    </row>
    <row r="425" spans="1:8" customHeight="1" ht="80">
      <c r="A425" s="3" t="s">
        <v>1709</v>
      </c>
      <c r="B425" s="3" t="e">
        <f>IMAGE("http://www.paskesz.eu/wp-content/uploads/products/original/3030.jpg",2)</f>
        <v>#NAME?</v>
      </c>
      <c r="C425" s="4" t="s">
        <v>1710</v>
      </c>
      <c r="D425" s="3" t="s">
        <v>218</v>
      </c>
      <c r="E425" s="3"/>
      <c r="F425" s="3" t="s">
        <v>638</v>
      </c>
      <c r="G425" s="3" t="s">
        <v>1711</v>
      </c>
      <c r="H425" s="5" t="s">
        <v>1712</v>
      </c>
    </row>
    <row r="426" spans="1:8" customHeight="1" ht="80">
      <c r="A426" s="3" t="s">
        <v>1713</v>
      </c>
      <c r="B426" s="3" t="e">
        <f>IMAGE("http://www.paskesz.eu/wp-content/uploads/products/original/3031.jpg",2)</f>
        <v>#NAME?</v>
      </c>
      <c r="C426" s="4" t="s">
        <v>1714</v>
      </c>
      <c r="D426" s="3" t="s">
        <v>638</v>
      </c>
      <c r="E426" s="3"/>
      <c r="F426" s="3" t="s">
        <v>1715</v>
      </c>
      <c r="G426" s="3" t="s">
        <v>1716</v>
      </c>
      <c r="H426" s="5" t="s">
        <v>1717</v>
      </c>
    </row>
    <row r="427" spans="1:8" customHeight="1" ht="80">
      <c r="A427" s="3" t="s">
        <v>1718</v>
      </c>
      <c r="B427" s="3" t="e">
        <f>IMAGE("http://www.paskesz.eu/wp-content/uploads/products/original/3032.jpg",2)</f>
        <v>#NAME?</v>
      </c>
      <c r="C427" s="4" t="s">
        <v>1719</v>
      </c>
      <c r="D427" s="3"/>
      <c r="E427" s="3"/>
      <c r="F427" s="3" t="s">
        <v>1720</v>
      </c>
      <c r="G427" s="3" t="s">
        <v>1721</v>
      </c>
      <c r="H427" s="5" t="s">
        <v>1722</v>
      </c>
    </row>
    <row r="428" spans="1:8" customHeight="1" ht="80">
      <c r="A428" s="3" t="s">
        <v>1723</v>
      </c>
      <c r="B428" s="3" t="e">
        <f>IMAGE("http://www.paskesz.eu/wp-content/uploads/products/original/3033.jpg",2)</f>
        <v>#NAME?</v>
      </c>
      <c r="C428" s="4" t="s">
        <v>1724</v>
      </c>
      <c r="D428" s="3"/>
      <c r="E428" s="3"/>
      <c r="F428" s="3" t="s">
        <v>1725</v>
      </c>
      <c r="G428" s="3" t="s">
        <v>1726</v>
      </c>
      <c r="H428" s="5" t="s">
        <v>1727</v>
      </c>
    </row>
    <row r="429" spans="1:8" customHeight="1" ht="80">
      <c r="A429" s="3" t="s">
        <v>1728</v>
      </c>
      <c r="B429" s="3" t="e">
        <f>IMAGE("http://www.paskesz.eu/wp-content/uploads/products/original/3035.jpg",2)</f>
        <v>#NAME?</v>
      </c>
      <c r="C429" s="4" t="s">
        <v>1729</v>
      </c>
      <c r="D429" s="3" t="s">
        <v>218</v>
      </c>
      <c r="E429" s="3"/>
      <c r="F429" s="3" t="s">
        <v>98</v>
      </c>
      <c r="G429" s="3" t="s">
        <v>1730</v>
      </c>
      <c r="H429" s="5" t="s">
        <v>1731</v>
      </c>
    </row>
    <row r="430" spans="1:8" customHeight="1" ht="80">
      <c r="A430" s="3" t="s">
        <v>1732</v>
      </c>
      <c r="B430" s="3" t="e">
        <f>IMAGE("http://www.paskesz.eu/wp-content/uploads/products/original/3036.jpg",2)</f>
        <v>#NAME?</v>
      </c>
      <c r="C430" s="4" t="s">
        <v>1733</v>
      </c>
      <c r="D430" s="3" t="s">
        <v>10</v>
      </c>
      <c r="E430" s="3"/>
      <c r="F430" s="3" t="s">
        <v>98</v>
      </c>
      <c r="G430" s="3" t="s">
        <v>1734</v>
      </c>
      <c r="H430" s="5" t="s">
        <v>1735</v>
      </c>
    </row>
    <row r="431" spans="1:8" customHeight="1" ht="80">
      <c r="A431" s="3" t="s">
        <v>1736</v>
      </c>
      <c r="B431" s="3" t="e">
        <f>IMAGE("http://www.paskesz.eu/wp-content/uploads/products/original/3037.jpg",2)</f>
        <v>#NAME?</v>
      </c>
      <c r="C431" s="4" t="s">
        <v>1737</v>
      </c>
      <c r="D431" s="3"/>
      <c r="E431" s="3"/>
      <c r="F431" s="3" t="s">
        <v>1738</v>
      </c>
      <c r="G431" s="3" t="s">
        <v>1739</v>
      </c>
      <c r="H431" s="5" t="s">
        <v>1740</v>
      </c>
    </row>
    <row r="432" spans="1:8" customHeight="1" ht="80">
      <c r="A432" s="3" t="s">
        <v>1741</v>
      </c>
      <c r="B432" s="3" t="e">
        <f>IMAGE("http://www.paskesz.eu/wp-content/uploads/products/original/3038.jpg",2)</f>
        <v>#NAME?</v>
      </c>
      <c r="C432" s="4" t="s">
        <v>1742</v>
      </c>
      <c r="D432" s="3"/>
      <c r="E432" s="3"/>
      <c r="F432" s="3" t="s">
        <v>1172</v>
      </c>
      <c r="G432" s="3" t="s">
        <v>1743</v>
      </c>
      <c r="H432" s="5" t="s">
        <v>1744</v>
      </c>
    </row>
    <row r="433" spans="1:8" customHeight="1" ht="80">
      <c r="A433" s="3" t="s">
        <v>1745</v>
      </c>
      <c r="B433" s="3" t="e">
        <f>IMAGE("http://www.paskesz.eu/wp-content/uploads/products/original/3039.jpg",2)</f>
        <v>#NAME?</v>
      </c>
      <c r="C433" s="4" t="s">
        <v>1746</v>
      </c>
      <c r="D433" s="3"/>
      <c r="E433" s="3"/>
      <c r="F433" s="3" t="s">
        <v>1172</v>
      </c>
      <c r="G433" s="3" t="s">
        <v>1747</v>
      </c>
      <c r="H433" s="5" t="s">
        <v>1748</v>
      </c>
    </row>
    <row r="434" spans="1:8" customHeight="1" ht="80">
      <c r="A434" s="3" t="s">
        <v>1749</v>
      </c>
      <c r="B434" s="3" t="e">
        <f>IMAGE("http://www.paskesz.eu/wp-content/uploads/products/original/3040-scaled.jpg",2)</f>
        <v>#NAME?</v>
      </c>
      <c r="C434" s="4" t="s">
        <v>1750</v>
      </c>
      <c r="D434" s="3" t="s">
        <v>11</v>
      </c>
      <c r="E434" s="3"/>
      <c r="F434" s="3" t="s">
        <v>268</v>
      </c>
      <c r="G434" s="3" t="s">
        <v>1751</v>
      </c>
      <c r="H434" s="5" t="s">
        <v>1752</v>
      </c>
    </row>
    <row r="435" spans="1:8" customHeight="1" ht="80">
      <c r="A435" s="3" t="s">
        <v>1753</v>
      </c>
      <c r="B435" s="3" t="e">
        <f>IMAGE("http://www.paskesz.eu/wp-content/uploads/products/original/3046.jpg",2)</f>
        <v>#NAME?</v>
      </c>
      <c r="C435" s="4" t="s">
        <v>1754</v>
      </c>
      <c r="D435" s="3" t="s">
        <v>218</v>
      </c>
      <c r="E435" s="3"/>
      <c r="F435" s="3" t="s">
        <v>1755</v>
      </c>
      <c r="G435" s="3" t="s">
        <v>1756</v>
      </c>
      <c r="H435" s="5" t="s">
        <v>1757</v>
      </c>
    </row>
    <row r="436" spans="1:8" customHeight="1" ht="80">
      <c r="A436" s="3" t="s">
        <v>1758</v>
      </c>
      <c r="B436" s="3" t="e">
        <f>IMAGE("http://www.paskesz.eu/wp-content/uploads/products/original/3047-scaled.jpg",2)</f>
        <v>#NAME?</v>
      </c>
      <c r="C436" s="4" t="s">
        <v>1759</v>
      </c>
      <c r="D436" s="3" t="s">
        <v>600</v>
      </c>
      <c r="E436" s="3"/>
      <c r="F436" s="3" t="s">
        <v>1755</v>
      </c>
      <c r="G436" s="3" t="s">
        <v>1760</v>
      </c>
      <c r="H436" s="5" t="s">
        <v>1761</v>
      </c>
    </row>
    <row r="437" spans="1:8" customHeight="1" ht="80">
      <c r="A437" s="3" t="s">
        <v>1762</v>
      </c>
      <c r="B437" s="3" t="e">
        <f>IMAGE("http://www.paskesz.eu/wp-content/uploads/products/original/3068.jpg",2)</f>
        <v>#NAME?</v>
      </c>
      <c r="C437" s="4" t="s">
        <v>1763</v>
      </c>
      <c r="D437" s="3" t="s">
        <v>218</v>
      </c>
      <c r="E437" s="3"/>
      <c r="F437" s="3" t="s">
        <v>1764</v>
      </c>
      <c r="G437" s="3" t="s">
        <v>1765</v>
      </c>
      <c r="H437" s="5" t="s">
        <v>1766</v>
      </c>
    </row>
    <row r="438" spans="1:8" customHeight="1" ht="80">
      <c r="A438" s="3" t="s">
        <v>1767</v>
      </c>
      <c r="B438" s="3" t="e">
        <f>IMAGE("http://www.paskesz.eu/wp-content/uploads/products/original/3080.jpg",2)</f>
        <v>#NAME?</v>
      </c>
      <c r="C438" s="4" t="s">
        <v>1768</v>
      </c>
      <c r="D438" s="3" t="s">
        <v>218</v>
      </c>
      <c r="E438" s="3"/>
      <c r="F438" s="3" t="s">
        <v>130</v>
      </c>
      <c r="G438" s="3" t="s">
        <v>1769</v>
      </c>
      <c r="H438" s="5" t="s">
        <v>1770</v>
      </c>
    </row>
    <row r="439" spans="1:8" customHeight="1" ht="80">
      <c r="A439" s="3" t="s">
        <v>1771</v>
      </c>
      <c r="B439" s="3" t="e">
        <f>IMAGE("http://www.paskesz.eu/wp-content/uploads/products/original/3081.jpg",2)</f>
        <v>#NAME?</v>
      </c>
      <c r="C439" s="4" t="s">
        <v>1772</v>
      </c>
      <c r="D439" s="3" t="s">
        <v>695</v>
      </c>
      <c r="E439" s="3"/>
      <c r="F439" s="3" t="s">
        <v>695</v>
      </c>
      <c r="G439" s="3" t="s">
        <v>1773</v>
      </c>
      <c r="H439" s="5" t="s">
        <v>1774</v>
      </c>
    </row>
    <row r="440" spans="1:8" customHeight="1" ht="80">
      <c r="A440" s="3" t="s">
        <v>1775</v>
      </c>
      <c r="B440" s="3" t="e">
        <f>IMAGE("http://www.paskesz.eu/wp-content/uploads/products/original/3084.jpg",2)</f>
        <v>#NAME?</v>
      </c>
      <c r="C440" s="4" t="s">
        <v>1776</v>
      </c>
      <c r="D440" s="3" t="s">
        <v>218</v>
      </c>
      <c r="E440" s="3"/>
      <c r="F440" s="3" t="s">
        <v>1777</v>
      </c>
      <c r="G440" s="3" t="s">
        <v>1778</v>
      </c>
      <c r="H440" s="5" t="s">
        <v>1779</v>
      </c>
    </row>
    <row r="441" spans="1:8" customHeight="1" ht="80">
      <c r="A441" s="3" t="s">
        <v>1780</v>
      </c>
      <c r="B441" s="3" t="e">
        <f>IMAGE("http://www.paskesz.eu/wp-content/uploads/products/original/3087.jpg",2)</f>
        <v>#NAME?</v>
      </c>
      <c r="C441" s="4" t="s">
        <v>1781</v>
      </c>
      <c r="D441" s="3" t="s">
        <v>218</v>
      </c>
      <c r="E441" s="3"/>
      <c r="F441" s="3" t="s">
        <v>130</v>
      </c>
      <c r="G441" s="3" t="s">
        <v>1782</v>
      </c>
      <c r="H441" s="5" t="s">
        <v>1783</v>
      </c>
    </row>
    <row r="442" spans="1:8" customHeight="1" ht="80">
      <c r="A442" s="3" t="s">
        <v>1784</v>
      </c>
      <c r="B442" s="3" t="e">
        <f>IMAGE("http://www.paskesz.eu/wp-content/uploads/products/original/3091.jpg",2)</f>
        <v>#NAME?</v>
      </c>
      <c r="C442" s="4" t="s">
        <v>1785</v>
      </c>
      <c r="D442" s="3" t="s">
        <v>1786</v>
      </c>
      <c r="E442" s="3"/>
      <c r="F442" s="3" t="s">
        <v>269</v>
      </c>
      <c r="G442" s="3" t="s">
        <v>1787</v>
      </c>
      <c r="H442" s="5" t="s">
        <v>1788</v>
      </c>
    </row>
    <row r="443" spans="1:8" customHeight="1" ht="80">
      <c r="A443" s="3" t="s">
        <v>1789</v>
      </c>
      <c r="B443" s="3" t="e">
        <f>IMAGE("http://www.paskesz.eu/wp-content/uploads/products/original/3092.jpg",2)</f>
        <v>#NAME?</v>
      </c>
      <c r="C443" s="4" t="s">
        <v>1790</v>
      </c>
      <c r="D443" s="3" t="s">
        <v>218</v>
      </c>
      <c r="E443" s="3"/>
      <c r="F443" s="3" t="s">
        <v>254</v>
      </c>
      <c r="G443" s="3" t="s">
        <v>1791</v>
      </c>
      <c r="H443" s="5" t="s">
        <v>1792</v>
      </c>
    </row>
    <row r="444" spans="1:8" customHeight="1" ht="80">
      <c r="A444" s="3" t="s">
        <v>1793</v>
      </c>
      <c r="B444" s="3" t="e">
        <f>IMAGE("http://www.paskesz.eu/wp-content/uploads/products/original/3093.jpg",2)</f>
        <v>#NAME?</v>
      </c>
      <c r="C444" s="4" t="s">
        <v>1794</v>
      </c>
      <c r="D444" s="3" t="s">
        <v>218</v>
      </c>
      <c r="E444" s="3"/>
      <c r="F444" s="3" t="s">
        <v>558</v>
      </c>
      <c r="G444" s="3" t="s">
        <v>1795</v>
      </c>
      <c r="H444" s="5" t="s">
        <v>1796</v>
      </c>
    </row>
    <row r="445" spans="1:8" customHeight="1" ht="80">
      <c r="A445" s="3" t="s">
        <v>1797</v>
      </c>
      <c r="B445" s="3" t="e">
        <f>IMAGE("http://www.paskesz.eu/wp-content/uploads/products/original/3096.jpg",2)</f>
        <v>#NAME?</v>
      </c>
      <c r="C445" s="4" t="s">
        <v>1798</v>
      </c>
      <c r="D445" s="3" t="s">
        <v>218</v>
      </c>
      <c r="E445" s="3"/>
      <c r="F445" s="3" t="s">
        <v>1799</v>
      </c>
      <c r="G445" s="3" t="s">
        <v>1800</v>
      </c>
      <c r="H445" s="5" t="s">
        <v>1801</v>
      </c>
    </row>
    <row r="446" spans="1:8" customHeight="1" ht="80">
      <c r="A446" s="3" t="s">
        <v>1802</v>
      </c>
      <c r="B446" s="3" t="e">
        <f>IMAGE("http://www.paskesz.eu/wp-content/uploads/products/original/3099-scaled.jpg",2)</f>
        <v>#NAME?</v>
      </c>
      <c r="C446" s="4" t="s">
        <v>1803</v>
      </c>
      <c r="D446" s="3" t="s">
        <v>218</v>
      </c>
      <c r="E446" s="3"/>
      <c r="F446" s="3" t="s">
        <v>1804</v>
      </c>
      <c r="G446" s="3" t="s">
        <v>1805</v>
      </c>
      <c r="H446" s="5" t="s">
        <v>1806</v>
      </c>
    </row>
    <row r="447" spans="1:8" customHeight="1" ht="80">
      <c r="A447" s="3" t="s">
        <v>1807</v>
      </c>
      <c r="B447" s="3" t="e">
        <f>IMAGE("http://www.paskesz.eu/wp-content/uploads/products/original/3100.jpg",2)</f>
        <v>#NAME?</v>
      </c>
      <c r="C447" s="4" t="s">
        <v>1808</v>
      </c>
      <c r="D447" s="3" t="s">
        <v>218</v>
      </c>
      <c r="E447" s="3"/>
      <c r="F447" s="3" t="s">
        <v>1804</v>
      </c>
      <c r="G447" s="3" t="s">
        <v>1809</v>
      </c>
      <c r="H447" s="5" t="s">
        <v>1810</v>
      </c>
    </row>
    <row r="448" spans="1:8" customHeight="1" ht="80">
      <c r="A448" s="3" t="s">
        <v>1811</v>
      </c>
      <c r="B448" s="3" t="e">
        <f>IMAGE("http://www.paskesz.eu/wp-content/uploads/products/original/3128.jpg",2)</f>
        <v>#NAME?</v>
      </c>
      <c r="C448" s="4" t="s">
        <v>1812</v>
      </c>
      <c r="D448" s="3" t="s">
        <v>218</v>
      </c>
      <c r="E448" s="3"/>
      <c r="F448" s="3" t="s">
        <v>1813</v>
      </c>
      <c r="G448" s="3" t="s">
        <v>1814</v>
      </c>
      <c r="H448" s="5" t="s">
        <v>1815</v>
      </c>
    </row>
    <row r="449" spans="1:8" customHeight="1" ht="80">
      <c r="A449" s="3" t="s">
        <v>1816</v>
      </c>
      <c r="B449" s="3" t="e">
        <f>IMAGE("http://www.paskesz.eu/wp-content/uploads/products/original/3135.jpg",2)</f>
        <v>#NAME?</v>
      </c>
      <c r="C449" s="4" t="s">
        <v>1817</v>
      </c>
      <c r="D449" s="3" t="s">
        <v>218</v>
      </c>
      <c r="E449" s="3"/>
      <c r="F449" s="3" t="s">
        <v>1804</v>
      </c>
      <c r="G449" s="3" t="s">
        <v>1818</v>
      </c>
      <c r="H449" s="5" t="s">
        <v>1819</v>
      </c>
    </row>
    <row r="450" spans="1:8" customHeight="1" ht="80">
      <c r="A450" s="3" t="s">
        <v>1820</v>
      </c>
      <c r="B450" s="3" t="e">
        <f>IMAGE("http://www.paskesz.eu/wp-content/uploads/products/original/3137.jpg",2)</f>
        <v>#NAME?</v>
      </c>
      <c r="C450" s="4" t="s">
        <v>1821</v>
      </c>
      <c r="D450" s="3" t="s">
        <v>218</v>
      </c>
      <c r="E450" s="3"/>
      <c r="F450" s="3" t="s">
        <v>199</v>
      </c>
      <c r="G450" s="3" t="s">
        <v>1822</v>
      </c>
      <c r="H450" s="5" t="s">
        <v>1823</v>
      </c>
    </row>
    <row r="451" spans="1:8" customHeight="1" ht="80">
      <c r="A451" s="3" t="s">
        <v>1824</v>
      </c>
      <c r="B451" s="3" t="e">
        <f>IMAGE("http://www.paskesz.eu/wp-content/uploads/products/original/3148.jpg",2)</f>
        <v>#NAME?</v>
      </c>
      <c r="C451" s="4" t="s">
        <v>1825</v>
      </c>
      <c r="D451" s="3" t="s">
        <v>218</v>
      </c>
      <c r="E451" s="3"/>
      <c r="F451" s="3" t="s">
        <v>1813</v>
      </c>
      <c r="G451" s="3" t="s">
        <v>1826</v>
      </c>
      <c r="H451" s="5" t="s">
        <v>1827</v>
      </c>
    </row>
    <row r="452" spans="1:8" customHeight="1" ht="80">
      <c r="A452" s="3" t="s">
        <v>1828</v>
      </c>
      <c r="B452" s="3" t="e">
        <f>IMAGE("http://www.paskesz.eu/wp-content/uploads/products/original/3149.jpg",2)</f>
        <v>#NAME?</v>
      </c>
      <c r="C452" s="4" t="s">
        <v>1829</v>
      </c>
      <c r="D452" s="3" t="s">
        <v>218</v>
      </c>
      <c r="E452" s="3"/>
      <c r="F452" s="3" t="s">
        <v>1813</v>
      </c>
      <c r="G452" s="3" t="s">
        <v>1830</v>
      </c>
      <c r="H452" s="5" t="s">
        <v>1831</v>
      </c>
    </row>
    <row r="453" spans="1:8" customHeight="1" ht="80">
      <c r="A453" s="3" t="s">
        <v>1832</v>
      </c>
      <c r="B453" s="3" t="e">
        <f>IMAGE("http://www.paskesz.eu/wp-content/uploads/products/original/3171.jpg",2)</f>
        <v>#NAME?</v>
      </c>
      <c r="C453" s="4" t="s">
        <v>1833</v>
      </c>
      <c r="D453" s="3" t="s">
        <v>139</v>
      </c>
      <c r="E453" s="3"/>
      <c r="F453" s="3" t="s">
        <v>129</v>
      </c>
      <c r="G453" s="3" t="s">
        <v>1834</v>
      </c>
      <c r="H453" s="5" t="s">
        <v>1835</v>
      </c>
    </row>
    <row r="454" spans="1:8" customHeight="1" ht="80">
      <c r="A454" s="3" t="s">
        <v>1836</v>
      </c>
      <c r="B454" s="3" t="e">
        <f>IMAGE("http://www.paskesz.eu/wp-content/uploads/products/original/3172.jpg",2)</f>
        <v>#NAME?</v>
      </c>
      <c r="C454" s="4" t="s">
        <v>1837</v>
      </c>
      <c r="D454" s="3" t="s">
        <v>139</v>
      </c>
      <c r="E454" s="3"/>
      <c r="F454" s="3" t="s">
        <v>129</v>
      </c>
      <c r="G454" s="3" t="s">
        <v>1838</v>
      </c>
      <c r="H454" s="5" t="s">
        <v>1839</v>
      </c>
    </row>
    <row r="455" spans="1:8" customHeight="1" ht="80">
      <c r="A455" s="3" t="s">
        <v>1840</v>
      </c>
      <c r="B455" s="3" t="e">
        <f>IMAGE("http://www.paskesz.eu/wp-content/uploads/products/original/3206.jpg",2)</f>
        <v>#NAME?</v>
      </c>
      <c r="C455" s="4" t="s">
        <v>1841</v>
      </c>
      <c r="D455" s="3"/>
      <c r="E455" s="3"/>
      <c r="F455" s="3" t="s">
        <v>658</v>
      </c>
      <c r="G455" s="3" t="s">
        <v>1842</v>
      </c>
      <c r="H455" s="5" t="s">
        <v>1843</v>
      </c>
    </row>
    <row r="456" spans="1:8" customHeight="1" ht="80">
      <c r="A456" s="3" t="s">
        <v>1844</v>
      </c>
      <c r="B456" s="3" t="e">
        <f>IMAGE("http://www.paskesz.eu/wp-content/uploads/products/original/3269.jpg",2)</f>
        <v>#NAME?</v>
      </c>
      <c r="C456" s="4" t="s">
        <v>1845</v>
      </c>
      <c r="D456" s="3" t="s">
        <v>1025</v>
      </c>
      <c r="E456" s="3"/>
      <c r="F456" s="3" t="s">
        <v>11</v>
      </c>
      <c r="G456" s="3" t="s">
        <v>1846</v>
      </c>
      <c r="H456" s="5" t="s">
        <v>1847</v>
      </c>
    </row>
    <row r="457" spans="1:8" customHeight="1" ht="80">
      <c r="A457" s="3" t="s">
        <v>1848</v>
      </c>
      <c r="B457" s="3" t="e">
        <f>IMAGE("http://www.paskesz.eu/wp-content/uploads/products/original/3271.jpg",2)</f>
        <v>#NAME?</v>
      </c>
      <c r="C457" s="4" t="s">
        <v>1849</v>
      </c>
      <c r="D457" s="3" t="s">
        <v>1025</v>
      </c>
      <c r="E457" s="3"/>
      <c r="F457" s="3" t="s">
        <v>11</v>
      </c>
      <c r="G457" s="3" t="s">
        <v>1850</v>
      </c>
      <c r="H457" s="5" t="s">
        <v>1851</v>
      </c>
    </row>
    <row r="458" spans="1:8" customHeight="1" ht="80">
      <c r="A458" s="3" t="s">
        <v>1852</v>
      </c>
      <c r="B458" s="3" t="e">
        <f>IMAGE("http://www.paskesz.eu/wp-content/uploads/products/original/3272.jpg",2)</f>
        <v>#NAME?</v>
      </c>
      <c r="C458" s="4" t="s">
        <v>1853</v>
      </c>
      <c r="D458" s="3" t="s">
        <v>600</v>
      </c>
      <c r="E458" s="3"/>
      <c r="F458" s="3" t="s">
        <v>11</v>
      </c>
      <c r="G458" s="3" t="s">
        <v>1854</v>
      </c>
      <c r="H458" s="5" t="s">
        <v>1855</v>
      </c>
    </row>
    <row r="459" spans="1:8" customHeight="1" ht="80">
      <c r="A459" s="3" t="s">
        <v>1856</v>
      </c>
      <c r="B459" s="3" t="e">
        <f>IMAGE("http://www.paskesz.eu/wp-content/uploads/products/original/3273.jpg",2)</f>
        <v>#NAME?</v>
      </c>
      <c r="C459" s="4" t="s">
        <v>1857</v>
      </c>
      <c r="D459" s="3" t="s">
        <v>600</v>
      </c>
      <c r="E459" s="3"/>
      <c r="F459" s="3" t="s">
        <v>11</v>
      </c>
      <c r="G459" s="3" t="s">
        <v>1858</v>
      </c>
      <c r="H459" s="5" t="s">
        <v>1859</v>
      </c>
    </row>
    <row r="460" spans="1:8" customHeight="1" ht="80">
      <c r="A460" s="3" t="s">
        <v>1860</v>
      </c>
      <c r="B460" s="3" t="e">
        <f>IMAGE("http://www.paskesz.eu/wp-content/uploads/products/original/3274.jpg",2)</f>
        <v>#NAME?</v>
      </c>
      <c r="C460" s="4" t="s">
        <v>1861</v>
      </c>
      <c r="D460" s="3" t="s">
        <v>600</v>
      </c>
      <c r="E460" s="3"/>
      <c r="F460" s="3" t="s">
        <v>11</v>
      </c>
      <c r="G460" s="3" t="s">
        <v>1862</v>
      </c>
      <c r="H460" s="5" t="s">
        <v>1863</v>
      </c>
    </row>
    <row r="461" spans="1:8" customHeight="1" ht="80">
      <c r="A461" s="3" t="s">
        <v>1864</v>
      </c>
      <c r="B461" s="3" t="e">
        <f>IMAGE("http://www.paskesz.eu/wp-content/uploads/products/original/3275.jpg",2)</f>
        <v>#NAME?</v>
      </c>
      <c r="C461" s="4" t="s">
        <v>1865</v>
      </c>
      <c r="D461" s="3" t="s">
        <v>10</v>
      </c>
      <c r="E461" s="3"/>
      <c r="F461" s="3" t="s">
        <v>177</v>
      </c>
      <c r="G461" s="3" t="s">
        <v>1866</v>
      </c>
      <c r="H461" s="5" t="s">
        <v>1867</v>
      </c>
    </row>
    <row r="462" spans="1:8" customHeight="1" ht="80">
      <c r="A462" s="3" t="s">
        <v>1868</v>
      </c>
      <c r="B462" s="3" t="e">
        <f>IMAGE("http://www.paskesz.eu/wp-content/uploads/products/original/3281.jpg",2)</f>
        <v>#NAME?</v>
      </c>
      <c r="C462" s="4" t="s">
        <v>1869</v>
      </c>
      <c r="D462" s="3" t="s">
        <v>10</v>
      </c>
      <c r="E462" s="3"/>
      <c r="F462" s="3" t="s">
        <v>149</v>
      </c>
      <c r="G462" s="3" t="s">
        <v>1870</v>
      </c>
      <c r="H462" s="5" t="s">
        <v>1871</v>
      </c>
    </row>
    <row r="463" spans="1:8" customHeight="1" ht="80">
      <c r="A463" s="3" t="s">
        <v>1872</v>
      </c>
      <c r="B463" s="3" t="e">
        <f>IMAGE("http://www.paskesz.eu/wp-content/uploads/products/original/3284.jpg",2)</f>
        <v>#NAME?</v>
      </c>
      <c r="C463" s="4" t="s">
        <v>1873</v>
      </c>
      <c r="D463" s="3" t="s">
        <v>10</v>
      </c>
      <c r="E463" s="3"/>
      <c r="F463" s="3" t="s">
        <v>149</v>
      </c>
      <c r="G463" s="3" t="s">
        <v>1874</v>
      </c>
      <c r="H463" s="5" t="s">
        <v>1875</v>
      </c>
    </row>
    <row r="464" spans="1:8" customHeight="1" ht="80">
      <c r="A464" s="3" t="s">
        <v>1876</v>
      </c>
      <c r="B464" s="3" t="e">
        <f>IMAGE("http://www.paskesz.eu/wp-content/uploads/products/original/3285.jpg",2)</f>
        <v>#NAME?</v>
      </c>
      <c r="C464" s="4" t="s">
        <v>1877</v>
      </c>
      <c r="D464" s="3" t="s">
        <v>502</v>
      </c>
      <c r="E464" s="3"/>
      <c r="F464" s="3" t="s">
        <v>149</v>
      </c>
      <c r="G464" s="3" t="s">
        <v>1874</v>
      </c>
      <c r="H464" s="5" t="s">
        <v>1878</v>
      </c>
    </row>
    <row r="465" spans="1:8" customHeight="1" ht="80">
      <c r="A465" s="3" t="s">
        <v>1879</v>
      </c>
      <c r="B465" s="3" t="e">
        <f>IMAGE("http://www.paskesz.eu/wp-content/uploads/products/original/3287.jpg",2)</f>
        <v>#NAME?</v>
      </c>
      <c r="C465" s="4" t="s">
        <v>1880</v>
      </c>
      <c r="D465" s="3" t="s">
        <v>10</v>
      </c>
      <c r="E465" s="3"/>
      <c r="F465" s="3" t="s">
        <v>690</v>
      </c>
      <c r="G465" s="3" t="s">
        <v>1881</v>
      </c>
      <c r="H465" s="5" t="s">
        <v>1882</v>
      </c>
    </row>
    <row r="466" spans="1:8" customHeight="1" ht="80">
      <c r="A466" s="3" t="s">
        <v>1883</v>
      </c>
      <c r="B466" s="3" t="e">
        <f>IMAGE("http://www.paskesz.eu/wp-content/uploads/products/original/3288.jpg",2)</f>
        <v>#NAME?</v>
      </c>
      <c r="C466" s="4" t="s">
        <v>1884</v>
      </c>
      <c r="D466" s="3" t="s">
        <v>10</v>
      </c>
      <c r="E466" s="3"/>
      <c r="F466" s="3" t="s">
        <v>690</v>
      </c>
      <c r="G466" s="3" t="s">
        <v>1885</v>
      </c>
      <c r="H466" s="5" t="s">
        <v>1886</v>
      </c>
    </row>
    <row r="467" spans="1:8" customHeight="1" ht="80">
      <c r="A467" s="3" t="s">
        <v>1887</v>
      </c>
      <c r="B467" s="3" t="e">
        <f>IMAGE("http://www.paskesz.eu/wp-content/uploads/products/original/3299.jpg",2)</f>
        <v>#NAME?</v>
      </c>
      <c r="C467" s="4" t="s">
        <v>1888</v>
      </c>
      <c r="D467" s="3" t="s">
        <v>10</v>
      </c>
      <c r="E467" s="3"/>
      <c r="F467" s="3" t="s">
        <v>129</v>
      </c>
      <c r="G467" s="3" t="s">
        <v>1889</v>
      </c>
      <c r="H467" s="5" t="s">
        <v>1890</v>
      </c>
    </row>
    <row r="468" spans="1:8" customHeight="1" ht="80">
      <c r="A468" s="3" t="s">
        <v>1891</v>
      </c>
      <c r="B468" s="3" t="e">
        <f>IMAGE("http://www.paskesz.eu/wp-content/uploads/products/original/3509.jpg",2)</f>
        <v>#NAME?</v>
      </c>
      <c r="C468" s="4" t="s">
        <v>1892</v>
      </c>
      <c r="D468" s="3" t="s">
        <v>10</v>
      </c>
      <c r="E468" s="3"/>
      <c r="F468" s="3" t="s">
        <v>651</v>
      </c>
      <c r="G468" s="3" t="s">
        <v>1893</v>
      </c>
      <c r="H468" s="5" t="s">
        <v>1894</v>
      </c>
    </row>
    <row r="469" spans="1:8" customHeight="1" ht="80">
      <c r="A469" s="3" t="s">
        <v>1895</v>
      </c>
      <c r="B469" s="3" t="e">
        <f>IMAGE("http://www.paskesz.eu/wp-content/uploads/products/original/3512.jpg",2)</f>
        <v>#NAME?</v>
      </c>
      <c r="C469" s="4" t="s">
        <v>1896</v>
      </c>
      <c r="D469" s="3" t="s">
        <v>10</v>
      </c>
      <c r="E469" s="3"/>
      <c r="F469" s="3" t="s">
        <v>651</v>
      </c>
      <c r="G469" s="3" t="s">
        <v>1897</v>
      </c>
      <c r="H469" s="5" t="s">
        <v>1898</v>
      </c>
    </row>
    <row r="470" spans="1:8" customHeight="1" ht="80">
      <c r="A470" s="3" t="s">
        <v>1899</v>
      </c>
      <c r="B470" s="3" t="e">
        <f>IMAGE("http://www.paskesz.eu/wp-content/uploads/products/original/3550.jpg",2)</f>
        <v>#NAME?</v>
      </c>
      <c r="C470" s="4" t="s">
        <v>1900</v>
      </c>
      <c r="D470" s="3" t="s">
        <v>1158</v>
      </c>
      <c r="E470" s="3"/>
      <c r="F470" s="3" t="s">
        <v>148</v>
      </c>
      <c r="G470" s="3" t="s">
        <v>1901</v>
      </c>
      <c r="H470" s="5" t="s">
        <v>1902</v>
      </c>
    </row>
    <row r="471" spans="1:8" customHeight="1" ht="80">
      <c r="A471" s="3" t="s">
        <v>1903</v>
      </c>
      <c r="B471" s="3" t="e">
        <f>IMAGE("http://www.paskesz.eu/wp-content/uploads/products/original/3555.jpg",2)</f>
        <v>#NAME?</v>
      </c>
      <c r="C471" s="4" t="s">
        <v>1904</v>
      </c>
      <c r="D471" s="3" t="s">
        <v>1158</v>
      </c>
      <c r="E471" s="3"/>
      <c r="F471" s="3" t="s">
        <v>148</v>
      </c>
      <c r="G471" s="3" t="s">
        <v>1905</v>
      </c>
      <c r="H471" s="5" t="s">
        <v>1906</v>
      </c>
    </row>
    <row r="472" spans="1:8" customHeight="1" ht="80">
      <c r="A472" s="3" t="s">
        <v>1907</v>
      </c>
      <c r="B472" s="3" t="e">
        <f>IMAGE("http://www.paskesz.eu/wp-content/uploads/products/original/3556.jpg",2)</f>
        <v>#NAME?</v>
      </c>
      <c r="C472" s="4" t="s">
        <v>1908</v>
      </c>
      <c r="D472" s="3" t="s">
        <v>1158</v>
      </c>
      <c r="E472" s="3"/>
      <c r="F472" s="3" t="s">
        <v>148</v>
      </c>
      <c r="G472" s="3" t="s">
        <v>1909</v>
      </c>
      <c r="H472" s="5" t="s">
        <v>1910</v>
      </c>
    </row>
    <row r="473" spans="1:8" customHeight="1" ht="80">
      <c r="A473" s="3" t="s">
        <v>1911</v>
      </c>
      <c r="B473" s="3" t="e">
        <f>IMAGE("http://www.paskesz.eu/wp-content/uploads/products/original/3580.jpg",2)</f>
        <v>#NAME?</v>
      </c>
      <c r="C473" s="4" t="s">
        <v>1912</v>
      </c>
      <c r="D473" s="3" t="s">
        <v>1158</v>
      </c>
      <c r="E473" s="3"/>
      <c r="F473" s="3" t="s">
        <v>148</v>
      </c>
      <c r="G473" s="3" t="s">
        <v>1913</v>
      </c>
      <c r="H473" s="5" t="s">
        <v>1914</v>
      </c>
    </row>
    <row r="474" spans="1:8" customHeight="1" ht="80">
      <c r="A474" s="3" t="s">
        <v>1915</v>
      </c>
      <c r="B474" s="3" t="e">
        <f>IMAGE("http://www.paskesz.eu/wp-content/uploads/products/original/3585.jpg",2)</f>
        <v>#NAME?</v>
      </c>
      <c r="C474" s="4" t="s">
        <v>1916</v>
      </c>
      <c r="D474" s="3" t="s">
        <v>1158</v>
      </c>
      <c r="E474" s="3"/>
      <c r="F474" s="3" t="s">
        <v>148</v>
      </c>
      <c r="G474" s="3" t="s">
        <v>1917</v>
      </c>
      <c r="H474" s="5" t="s">
        <v>1918</v>
      </c>
    </row>
    <row r="475" spans="1:8" customHeight="1" ht="80">
      <c r="A475" s="3" t="s">
        <v>1919</v>
      </c>
      <c r="B475" s="3" t="e">
        <f>IMAGE("http://www.paskesz.eu/wp-content/uploads/products/original/3600.jpg",2)</f>
        <v>#NAME?</v>
      </c>
      <c r="C475" s="4" t="s">
        <v>1920</v>
      </c>
      <c r="D475" s="3" t="s">
        <v>10</v>
      </c>
      <c r="E475" s="3"/>
      <c r="F475" s="3" t="s">
        <v>148</v>
      </c>
      <c r="G475" s="3" t="s">
        <v>1921</v>
      </c>
      <c r="H475" s="5" t="s">
        <v>1922</v>
      </c>
    </row>
    <row r="476" spans="1:8" customHeight="1" ht="80">
      <c r="A476" s="3" t="s">
        <v>1923</v>
      </c>
      <c r="B476" s="3" t="e">
        <f>IMAGE("http://www.paskesz.eu/wp-content/uploads/products/original/3601.jpg",2)</f>
        <v>#NAME?</v>
      </c>
      <c r="C476" s="4" t="s">
        <v>1924</v>
      </c>
      <c r="D476" s="3" t="s">
        <v>10</v>
      </c>
      <c r="E476" s="3"/>
      <c r="F476" s="3" t="s">
        <v>148</v>
      </c>
      <c r="G476" s="3" t="s">
        <v>1925</v>
      </c>
      <c r="H476" s="5" t="s">
        <v>1926</v>
      </c>
    </row>
    <row r="477" spans="1:8" customHeight="1" ht="80">
      <c r="A477" s="3" t="s">
        <v>1927</v>
      </c>
      <c r="B477" s="3" t="e">
        <f>IMAGE("http://www.paskesz.eu/wp-content/uploads/products/original/3609.jpg",2)</f>
        <v>#NAME?</v>
      </c>
      <c r="C477" s="4" t="s">
        <v>1928</v>
      </c>
      <c r="D477" s="3" t="s">
        <v>562</v>
      </c>
      <c r="E477" s="3"/>
      <c r="F477" s="3" t="s">
        <v>1929</v>
      </c>
      <c r="G477" s="3" t="s">
        <v>1930</v>
      </c>
      <c r="H477" s="5" t="s">
        <v>1931</v>
      </c>
    </row>
    <row r="478" spans="1:8" customHeight="1" ht="80">
      <c r="A478" s="3" t="s">
        <v>1932</v>
      </c>
      <c r="B478" s="3" t="e">
        <f>IMAGE("http://www.paskesz.eu/wp-content/uploads/products/original/3610.jpg",2)</f>
        <v>#NAME?</v>
      </c>
      <c r="C478" s="4" t="s">
        <v>1933</v>
      </c>
      <c r="D478" s="3" t="s">
        <v>562</v>
      </c>
      <c r="E478" s="3"/>
      <c r="F478" s="3" t="s">
        <v>1929</v>
      </c>
      <c r="G478" s="3" t="s">
        <v>1934</v>
      </c>
      <c r="H478" s="5" t="s">
        <v>1935</v>
      </c>
    </row>
    <row r="479" spans="1:8" customHeight="1" ht="80">
      <c r="A479" s="3" t="s">
        <v>1936</v>
      </c>
      <c r="B479" s="3" t="e">
        <f>IMAGE("http://www.paskesz.eu/wp-content/uploads/products/original/3613.jpg",2)</f>
        <v>#NAME?</v>
      </c>
      <c r="C479" s="4" t="s">
        <v>1937</v>
      </c>
      <c r="D479" s="3" t="s">
        <v>1938</v>
      </c>
      <c r="E479" s="3"/>
      <c r="F479" s="3" t="s">
        <v>1939</v>
      </c>
      <c r="G479" s="3" t="s">
        <v>1940</v>
      </c>
      <c r="H479" s="5" t="s">
        <v>1941</v>
      </c>
    </row>
    <row r="480" spans="1:8" customHeight="1" ht="80">
      <c r="A480" s="3" t="s">
        <v>1942</v>
      </c>
      <c r="B480" s="3" t="e">
        <f>IMAGE("http://www.paskesz.eu/wp-content/uploads/products/original/3614.jpg",2)</f>
        <v>#NAME?</v>
      </c>
      <c r="C480" s="4" t="s">
        <v>1943</v>
      </c>
      <c r="D480" s="3" t="s">
        <v>1938</v>
      </c>
      <c r="E480" s="3"/>
      <c r="F480" s="3" t="s">
        <v>1939</v>
      </c>
      <c r="G480" s="3" t="s">
        <v>1944</v>
      </c>
      <c r="H480" s="5" t="s">
        <v>1945</v>
      </c>
    </row>
    <row r="481" spans="1:8" customHeight="1" ht="80">
      <c r="A481" s="3" t="s">
        <v>1946</v>
      </c>
      <c r="B481" s="3" t="e">
        <f>IMAGE("http://www.paskesz.eu/wp-content/uploads/products/original/3620.jpg",2)</f>
        <v>#NAME?</v>
      </c>
      <c r="C481" s="4" t="s">
        <v>1947</v>
      </c>
      <c r="D481" s="3" t="s">
        <v>129</v>
      </c>
      <c r="E481" s="3"/>
      <c r="F481" s="3" t="s">
        <v>1948</v>
      </c>
      <c r="G481" s="3" t="s">
        <v>1949</v>
      </c>
      <c r="H481" s="5" t="s">
        <v>1950</v>
      </c>
    </row>
    <row r="482" spans="1:8" customHeight="1" ht="80">
      <c r="A482" s="3" t="s">
        <v>1951</v>
      </c>
      <c r="B482" s="3" t="e">
        <f>IMAGE("http://www.paskesz.eu/wp-content/uploads/products/original/3621.jpg",2)</f>
        <v>#NAME?</v>
      </c>
      <c r="C482" s="4" t="s">
        <v>1952</v>
      </c>
      <c r="D482" s="3" t="s">
        <v>129</v>
      </c>
      <c r="E482" s="3"/>
      <c r="F482" s="3" t="s">
        <v>1948</v>
      </c>
      <c r="G482" s="3" t="s">
        <v>1953</v>
      </c>
      <c r="H482" s="5" t="s">
        <v>1954</v>
      </c>
    </row>
    <row r="483" spans="1:8" customHeight="1" ht="80">
      <c r="A483" s="3" t="s">
        <v>1955</v>
      </c>
      <c r="B483" s="3" t="e">
        <f>IMAGE("http://www.paskesz.eu/wp-content/uploads/products/original/3622.jpg",2)</f>
        <v>#NAME?</v>
      </c>
      <c r="C483" s="4" t="s">
        <v>1956</v>
      </c>
      <c r="D483" s="3" t="s">
        <v>129</v>
      </c>
      <c r="E483" s="3"/>
      <c r="F483" s="3" t="s">
        <v>1957</v>
      </c>
      <c r="G483" s="3" t="s">
        <v>1958</v>
      </c>
      <c r="H483" s="5" t="s">
        <v>1959</v>
      </c>
    </row>
    <row r="484" spans="1:8" customHeight="1" ht="80">
      <c r="A484" s="3" t="s">
        <v>1960</v>
      </c>
      <c r="B484" s="3" t="e">
        <f>IMAGE("http://www.paskesz.eu/wp-content/uploads/products/original/3636.jpg",2)</f>
        <v>#NAME?</v>
      </c>
      <c r="C484" s="4" t="s">
        <v>1961</v>
      </c>
      <c r="D484" s="3" t="s">
        <v>149</v>
      </c>
      <c r="E484" s="3"/>
      <c r="F484" s="3" t="s">
        <v>95</v>
      </c>
      <c r="G484" s="3" t="s">
        <v>1962</v>
      </c>
      <c r="H484" s="5" t="s">
        <v>1963</v>
      </c>
    </row>
    <row r="485" spans="1:8" customHeight="1" ht="80">
      <c r="A485" s="3" t="s">
        <v>1964</v>
      </c>
      <c r="B485" s="3" t="e">
        <f>IMAGE("http://www.paskesz.eu/wp-content/uploads/products/original/3700-scaled.jpg",2)</f>
        <v>#NAME?</v>
      </c>
      <c r="C485" s="4" t="s">
        <v>1965</v>
      </c>
      <c r="D485" s="3" t="s">
        <v>158</v>
      </c>
      <c r="E485" s="3"/>
      <c r="F485" s="3" t="s">
        <v>429</v>
      </c>
      <c r="G485" s="3" t="s">
        <v>1966</v>
      </c>
      <c r="H485" s="5" t="s">
        <v>1967</v>
      </c>
    </row>
    <row r="486" spans="1:8" customHeight="1" ht="80">
      <c r="A486" s="3" t="s">
        <v>1968</v>
      </c>
      <c r="B486" s="3" t="e">
        <f>IMAGE("http://www.paskesz.eu/wp-content/uploads/products/original/3701-scaled.jpg",2)</f>
        <v>#NAME?</v>
      </c>
      <c r="C486" s="4" t="s">
        <v>1969</v>
      </c>
      <c r="D486" s="3" t="s">
        <v>158</v>
      </c>
      <c r="E486" s="3"/>
      <c r="F486" s="3" t="s">
        <v>429</v>
      </c>
      <c r="G486" s="3" t="s">
        <v>1970</v>
      </c>
      <c r="H486" s="5" t="s">
        <v>1971</v>
      </c>
    </row>
    <row r="487" spans="1:8" customHeight="1" ht="80">
      <c r="A487" s="3" t="s">
        <v>1972</v>
      </c>
      <c r="B487" s="3" t="e">
        <f>IMAGE("http://www.paskesz.eu/wp-content/uploads/products/original/3704.jpg",2)</f>
        <v>#NAME?</v>
      </c>
      <c r="C487" s="4" t="s">
        <v>1973</v>
      </c>
      <c r="D487" s="3" t="s">
        <v>120</v>
      </c>
      <c r="E487" s="3"/>
      <c r="F487" s="3" t="s">
        <v>130</v>
      </c>
      <c r="G487" s="3" t="s">
        <v>1974</v>
      </c>
      <c r="H487" s="5" t="s">
        <v>1975</v>
      </c>
    </row>
    <row r="488" spans="1:8" customHeight="1" ht="80">
      <c r="A488" s="3" t="s">
        <v>1976</v>
      </c>
      <c r="B488" s="3" t="e">
        <f>IMAGE("http://www.paskesz.eu/wp-content/uploads/products/original/3706.jpg",2)</f>
        <v>#NAME?</v>
      </c>
      <c r="C488" s="4" t="s">
        <v>1977</v>
      </c>
      <c r="D488" s="3" t="s">
        <v>120</v>
      </c>
      <c r="E488" s="3"/>
      <c r="F488" s="3" t="s">
        <v>130</v>
      </c>
      <c r="G488" s="3" t="s">
        <v>1978</v>
      </c>
      <c r="H488" s="5" t="s">
        <v>1979</v>
      </c>
    </row>
    <row r="489" spans="1:8" customHeight="1" ht="80">
      <c r="A489" s="3" t="s">
        <v>1980</v>
      </c>
      <c r="B489" s="3" t="e">
        <f>IMAGE("http://www.paskesz.eu/wp-content/uploads/products/original/3917_1.jpg",2)</f>
        <v>#NAME?</v>
      </c>
      <c r="C489" s="4" t="s">
        <v>1981</v>
      </c>
      <c r="D489" s="3" t="s">
        <v>149</v>
      </c>
      <c r="E489" s="3"/>
      <c r="F489" s="3" t="s">
        <v>11</v>
      </c>
      <c r="G489" s="3"/>
      <c r="H489" s="5" t="s">
        <v>1982</v>
      </c>
    </row>
    <row r="490" spans="1:8" customHeight="1" ht="80">
      <c r="A490" s="3" t="s">
        <v>1983</v>
      </c>
      <c r="B490" s="3" t="e">
        <f>IMAGE("http://www.paskesz.eu/wp-content/uploads/products/original/3918_1.jpg",2)</f>
        <v>#NAME?</v>
      </c>
      <c r="C490" s="4" t="s">
        <v>1984</v>
      </c>
      <c r="D490" s="3" t="s">
        <v>129</v>
      </c>
      <c r="E490" s="3"/>
      <c r="F490" s="3" t="s">
        <v>562</v>
      </c>
      <c r="G490" s="3" t="s">
        <v>1985</v>
      </c>
      <c r="H490" s="5" t="s">
        <v>1986</v>
      </c>
    </row>
    <row r="491" spans="1:8" customHeight="1" ht="80">
      <c r="A491" s="3" t="s">
        <v>1987</v>
      </c>
      <c r="B491" s="3" t="e">
        <f>IMAGE("http://www.paskesz.eu/wp-content/uploads/other/15164-sour-balls.jpg",2)</f>
        <v>#NAME?</v>
      </c>
      <c r="C491" s="4" t="s">
        <v>1988</v>
      </c>
      <c r="D491" s="3" t="s">
        <v>149</v>
      </c>
      <c r="E491" s="3"/>
      <c r="F491" s="3" t="s">
        <v>695</v>
      </c>
      <c r="G491" s="3" t="s">
        <v>1989</v>
      </c>
      <c r="H491" s="5" t="s">
        <v>1990</v>
      </c>
    </row>
    <row r="492" spans="1:8" customHeight="1" ht="80">
      <c r="A492" s="3" t="s">
        <v>1991</v>
      </c>
      <c r="B492" s="3" t="e">
        <f>IMAGE("http://www.paskesz.eu/wp-content/uploads/other/15200.jpg",2)</f>
        <v>#NAME?</v>
      </c>
      <c r="C492" s="4" t="s">
        <v>1992</v>
      </c>
      <c r="D492" s="3" t="s">
        <v>149</v>
      </c>
      <c r="E492" s="3"/>
      <c r="F492" s="3" t="s">
        <v>11</v>
      </c>
      <c r="G492" s="3"/>
      <c r="H492" s="5" t="s">
        <v>1993</v>
      </c>
    </row>
    <row r="493" spans="1:8" customHeight="1" ht="80">
      <c r="A493" s="3" t="s">
        <v>1994</v>
      </c>
      <c r="B493" s="3" t="e">
        <f>IMAGE("http://www.paskesz.eu/wp-content/uploads/products/original/3924_1.jpg",2)</f>
        <v>#NAME?</v>
      </c>
      <c r="C493" s="4" t="s">
        <v>1995</v>
      </c>
      <c r="D493" s="3" t="s">
        <v>129</v>
      </c>
      <c r="E493" s="3"/>
      <c r="F493" s="3" t="s">
        <v>562</v>
      </c>
      <c r="G493" s="3" t="s">
        <v>1996</v>
      </c>
      <c r="H493" s="5" t="s">
        <v>1997</v>
      </c>
    </row>
    <row r="494" spans="1:8" customHeight="1" ht="80">
      <c r="A494" s="3" t="s">
        <v>1998</v>
      </c>
      <c r="B494" s="3"/>
      <c r="C494" s="4" t="s">
        <v>1999</v>
      </c>
      <c r="D494" s="3" t="s">
        <v>149</v>
      </c>
      <c r="E494" s="3"/>
      <c r="F494" s="3" t="s">
        <v>269</v>
      </c>
      <c r="G494" s="3"/>
      <c r="H494" s="5"/>
    </row>
    <row r="495" spans="1:8" customHeight="1" ht="80">
      <c r="A495" s="3" t="s">
        <v>2000</v>
      </c>
      <c r="B495" s="3" t="e">
        <f>IMAGE("http://www.paskesz.eu/wp-content/uploads/products/original/3931.jpg",2)</f>
        <v>#NAME?</v>
      </c>
      <c r="C495" s="4" t="s">
        <v>2001</v>
      </c>
      <c r="D495" s="3" t="s">
        <v>149</v>
      </c>
      <c r="E495" s="3"/>
      <c r="F495" s="3" t="s">
        <v>177</v>
      </c>
      <c r="G495" s="3"/>
      <c r="H495" s="5" t="s">
        <v>2002</v>
      </c>
    </row>
    <row r="496" spans="1:8" customHeight="1" ht="80">
      <c r="A496" s="3" t="s">
        <v>2003</v>
      </c>
      <c r="B496" s="3" t="e">
        <f>IMAGE("http://www.paskesz.eu/wp-content/uploads/products/original/3932.jpg",2)</f>
        <v>#NAME?</v>
      </c>
      <c r="C496" s="4" t="s">
        <v>2004</v>
      </c>
      <c r="D496" s="3" t="s">
        <v>149</v>
      </c>
      <c r="E496" s="3"/>
      <c r="F496" s="3" t="s">
        <v>177</v>
      </c>
      <c r="G496" s="3"/>
      <c r="H496" s="5" t="s">
        <v>2005</v>
      </c>
    </row>
    <row r="497" spans="1:8" customHeight="1" ht="80">
      <c r="A497" s="3" t="s">
        <v>2006</v>
      </c>
      <c r="B497" s="3"/>
      <c r="C497" s="4" t="s">
        <v>2007</v>
      </c>
      <c r="D497" s="3" t="s">
        <v>149</v>
      </c>
      <c r="E497" s="3"/>
      <c r="F497" s="3" t="s">
        <v>177</v>
      </c>
      <c r="G497" s="3"/>
      <c r="H497" s="5"/>
    </row>
    <row r="498" spans="1:8" customHeight="1" ht="80">
      <c r="A498" s="3" t="s">
        <v>2008</v>
      </c>
      <c r="B498" s="3" t="e">
        <f>IMAGE("http://www.paskesz.eu/wp-content/uploads/products/original/3951_1.jpg",2)</f>
        <v>#NAME?</v>
      </c>
      <c r="C498" s="4" t="s">
        <v>2009</v>
      </c>
      <c r="D498" s="3" t="s">
        <v>149</v>
      </c>
      <c r="E498" s="3"/>
      <c r="F498" s="3" t="s">
        <v>107</v>
      </c>
      <c r="G498" s="3"/>
      <c r="H498" s="5" t="s">
        <v>2010</v>
      </c>
    </row>
    <row r="499" spans="1:8" customHeight="1" ht="80">
      <c r="A499" s="3" t="s">
        <v>2011</v>
      </c>
      <c r="B499" s="3" t="e">
        <f>IMAGE("http://www.paskesz.eu/wp-content/uploads/products/original/4120.jpg",2)</f>
        <v>#NAME?</v>
      </c>
      <c r="C499" s="4" t="s">
        <v>2012</v>
      </c>
      <c r="D499" s="3" t="s">
        <v>10</v>
      </c>
      <c r="E499" s="3"/>
      <c r="F499" s="3" t="s">
        <v>2013</v>
      </c>
      <c r="G499" s="3" t="s">
        <v>2014</v>
      </c>
      <c r="H499" s="5" t="s">
        <v>2015</v>
      </c>
    </row>
    <row r="500" spans="1:8" customHeight="1" ht="80">
      <c r="A500" s="3" t="s">
        <v>2016</v>
      </c>
      <c r="B500" s="3" t="e">
        <f>IMAGE("http://www.paskesz.eu/wp-content/uploads/products/original/4121.jpg",2)</f>
        <v>#NAME?</v>
      </c>
      <c r="C500" s="4" t="s">
        <v>2017</v>
      </c>
      <c r="D500" s="3" t="s">
        <v>10</v>
      </c>
      <c r="E500" s="3"/>
      <c r="F500" s="3" t="s">
        <v>2013</v>
      </c>
      <c r="G500" s="3" t="s">
        <v>2018</v>
      </c>
      <c r="H500" s="5" t="s">
        <v>2019</v>
      </c>
    </row>
    <row r="501" spans="1:8" customHeight="1" ht="80">
      <c r="A501" s="3" t="s">
        <v>2020</v>
      </c>
      <c r="B501" s="3" t="e">
        <f>IMAGE("http://www.paskesz.eu/wp-content/uploads/products/original/4123.jpg",2)</f>
        <v>#NAME?</v>
      </c>
      <c r="C501" s="4" t="s">
        <v>2021</v>
      </c>
      <c r="D501" s="3" t="s">
        <v>11</v>
      </c>
      <c r="E501" s="3"/>
      <c r="F501" s="3" t="s">
        <v>1813</v>
      </c>
      <c r="G501" s="3" t="s">
        <v>2022</v>
      </c>
      <c r="H501" s="5" t="s">
        <v>2023</v>
      </c>
    </row>
    <row r="502" spans="1:8" customHeight="1" ht="80">
      <c r="A502" s="3" t="s">
        <v>2024</v>
      </c>
      <c r="B502" s="3" t="e">
        <f>IMAGE("http://www.paskesz.eu/wp-content/uploads/products/original/4124.jpg",2)</f>
        <v>#NAME?</v>
      </c>
      <c r="C502" s="4" t="s">
        <v>2025</v>
      </c>
      <c r="D502" s="3" t="s">
        <v>11</v>
      </c>
      <c r="E502" s="3"/>
      <c r="F502" s="3" t="s">
        <v>1813</v>
      </c>
      <c r="G502" s="3" t="s">
        <v>2026</v>
      </c>
      <c r="H502" s="5" t="s">
        <v>2027</v>
      </c>
    </row>
    <row r="503" spans="1:8" customHeight="1" ht="80">
      <c r="A503" s="3" t="s">
        <v>2028</v>
      </c>
      <c r="B503" s="3" t="e">
        <f>IMAGE("http://www.paskesz.eu/wp-content/uploads/products/original/4126.jpg",2)</f>
        <v>#NAME?</v>
      </c>
      <c r="C503" s="4" t="s">
        <v>2029</v>
      </c>
      <c r="D503" s="3" t="s">
        <v>10</v>
      </c>
      <c r="E503" s="3"/>
      <c r="F503" s="3" t="s">
        <v>2030</v>
      </c>
      <c r="G503" s="3" t="s">
        <v>2031</v>
      </c>
      <c r="H503" s="5" t="s">
        <v>2032</v>
      </c>
    </row>
    <row r="504" spans="1:8" customHeight="1" ht="80">
      <c r="A504" s="3" t="s">
        <v>2033</v>
      </c>
      <c r="B504" s="3" t="e">
        <f>IMAGE("http://www.paskesz.eu/wp-content/uploads/products/original/4127.jpg",2)</f>
        <v>#NAME?</v>
      </c>
      <c r="C504" s="4" t="s">
        <v>2034</v>
      </c>
      <c r="D504" s="3" t="s">
        <v>10</v>
      </c>
      <c r="E504" s="3"/>
      <c r="F504" s="3" t="s">
        <v>2030</v>
      </c>
      <c r="G504" s="3" t="s">
        <v>2035</v>
      </c>
      <c r="H504" s="5" t="s">
        <v>2036</v>
      </c>
    </row>
    <row r="505" spans="1:8" customHeight="1" ht="80">
      <c r="A505" s="3" t="s">
        <v>2037</v>
      </c>
      <c r="B505" s="3" t="e">
        <f>IMAGE("http://www.paskesz.eu/wp-content/uploads/products/original/4128-scaled.jpg",2)</f>
        <v>#NAME?</v>
      </c>
      <c r="C505" s="4" t="s">
        <v>2038</v>
      </c>
      <c r="D505" s="3" t="s">
        <v>10</v>
      </c>
      <c r="E505" s="3"/>
      <c r="F505" s="3" t="s">
        <v>2030</v>
      </c>
      <c r="G505" s="3" t="s">
        <v>2039</v>
      </c>
      <c r="H505" s="5" t="s">
        <v>2040</v>
      </c>
    </row>
    <row r="506" spans="1:8" customHeight="1" ht="80">
      <c r="A506" s="3" t="s">
        <v>2041</v>
      </c>
      <c r="B506" s="3" t="e">
        <f>IMAGE("http://www.paskesz.eu/wp-content/uploads/products/original/4129-scaled.jpg",2)</f>
        <v>#NAME?</v>
      </c>
      <c r="C506" s="4" t="s">
        <v>2042</v>
      </c>
      <c r="D506" s="3" t="s">
        <v>10</v>
      </c>
      <c r="E506" s="3"/>
      <c r="F506" s="3" t="s">
        <v>2030</v>
      </c>
      <c r="G506" s="3" t="s">
        <v>2043</v>
      </c>
      <c r="H506" s="5" t="s">
        <v>2044</v>
      </c>
    </row>
    <row r="507" spans="1:8" customHeight="1" ht="80">
      <c r="A507" s="3" t="s">
        <v>2045</v>
      </c>
      <c r="B507" s="3" t="e">
        <f>IMAGE("http://www.paskesz.eu/wp-content/uploads/products/original/4130.jpg",2)</f>
        <v>#NAME?</v>
      </c>
      <c r="C507" s="4" t="s">
        <v>2046</v>
      </c>
      <c r="D507" s="3" t="s">
        <v>10</v>
      </c>
      <c r="E507" s="3"/>
      <c r="F507" s="3" t="s">
        <v>2030</v>
      </c>
      <c r="G507" s="3" t="s">
        <v>2047</v>
      </c>
      <c r="H507" s="5" t="s">
        <v>2048</v>
      </c>
    </row>
    <row r="508" spans="1:8" customHeight="1" ht="80">
      <c r="A508" s="3" t="s">
        <v>2049</v>
      </c>
      <c r="B508" s="3" t="e">
        <f>IMAGE("http://www.paskesz.eu/wp-content/uploads/products/original/4131-scaled.jpg",2)</f>
        <v>#NAME?</v>
      </c>
      <c r="C508" s="4" t="s">
        <v>2050</v>
      </c>
      <c r="D508" s="3" t="s">
        <v>10</v>
      </c>
      <c r="E508" s="3"/>
      <c r="F508" s="3" t="s">
        <v>2030</v>
      </c>
      <c r="G508" s="3" t="s">
        <v>2051</v>
      </c>
      <c r="H508" s="5" t="s">
        <v>2052</v>
      </c>
    </row>
    <row r="509" spans="1:8" customHeight="1" ht="80">
      <c r="A509" s="3" t="s">
        <v>2053</v>
      </c>
      <c r="B509" s="3" t="e">
        <f>IMAGE("http://www.paskesz.eu/wp-content/uploads/products/original/4132-scaled.jpg",2)</f>
        <v>#NAME?</v>
      </c>
      <c r="C509" s="4" t="s">
        <v>2054</v>
      </c>
      <c r="D509" s="3" t="s">
        <v>10</v>
      </c>
      <c r="E509" s="3"/>
      <c r="F509" s="3" t="s">
        <v>2030</v>
      </c>
      <c r="G509" s="3" t="s">
        <v>2055</v>
      </c>
      <c r="H509" s="5" t="s">
        <v>2056</v>
      </c>
    </row>
    <row r="510" spans="1:8" customHeight="1" ht="80">
      <c r="A510" s="3" t="s">
        <v>2057</v>
      </c>
      <c r="B510" s="3" t="e">
        <f>IMAGE("http://www.paskesz.eu/wp-content/uploads/products/original/4133-scaled.jpg",2)</f>
        <v>#NAME?</v>
      </c>
      <c r="C510" s="4" t="s">
        <v>2058</v>
      </c>
      <c r="D510" s="3" t="s">
        <v>10</v>
      </c>
      <c r="E510" s="3"/>
      <c r="F510" s="3" t="s">
        <v>2030</v>
      </c>
      <c r="G510" s="3" t="s">
        <v>2059</v>
      </c>
      <c r="H510" s="5" t="s">
        <v>2060</v>
      </c>
    </row>
    <row r="511" spans="1:8" customHeight="1" ht="80">
      <c r="A511" s="3" t="s">
        <v>2061</v>
      </c>
      <c r="B511" s="3" t="e">
        <f>IMAGE("http://www.paskesz.eu/wp-content/uploads/products/original/4135.jpg",2)</f>
        <v>#NAME?</v>
      </c>
      <c r="C511" s="4" t="s">
        <v>2062</v>
      </c>
      <c r="D511" s="3" t="s">
        <v>129</v>
      </c>
      <c r="E511" s="3"/>
      <c r="F511" s="3" t="s">
        <v>2063</v>
      </c>
      <c r="G511" s="3" t="s">
        <v>2064</v>
      </c>
      <c r="H511" s="5" t="s">
        <v>2065</v>
      </c>
    </row>
    <row r="512" spans="1:8" customHeight="1" ht="80">
      <c r="A512" s="3" t="s">
        <v>2066</v>
      </c>
      <c r="B512" s="3" t="e">
        <f>IMAGE("http://www.paskesz.eu/wp-content/uploads/products/original/4137.jpg",2)</f>
        <v>#NAME?</v>
      </c>
      <c r="C512" s="4" t="s">
        <v>2067</v>
      </c>
      <c r="D512" s="3" t="s">
        <v>129</v>
      </c>
      <c r="E512" s="3"/>
      <c r="F512" s="3" t="s">
        <v>2063</v>
      </c>
      <c r="G512" s="3" t="s">
        <v>2068</v>
      </c>
      <c r="H512" s="5" t="s">
        <v>2069</v>
      </c>
    </row>
    <row r="513" spans="1:8" customHeight="1" ht="80">
      <c r="A513" s="3" t="s">
        <v>2070</v>
      </c>
      <c r="B513" s="3" t="e">
        <f>IMAGE("http://www.paskesz.eu/wp-content/uploads/products/original/4139.jpg",2)</f>
        <v>#NAME?</v>
      </c>
      <c r="C513" s="4" t="s">
        <v>2071</v>
      </c>
      <c r="D513" s="3" t="s">
        <v>129</v>
      </c>
      <c r="E513" s="3"/>
      <c r="F513" s="3" t="s">
        <v>2072</v>
      </c>
      <c r="G513" s="3" t="s">
        <v>2073</v>
      </c>
      <c r="H513" s="5" t="s">
        <v>2074</v>
      </c>
    </row>
    <row r="514" spans="1:8" customHeight="1" ht="80">
      <c r="A514" s="3" t="s">
        <v>2075</v>
      </c>
      <c r="B514" s="3" t="e">
        <f>IMAGE("http://www.paskesz.eu/wp-content/uploads/products/original/4143.jpg",2)</f>
        <v>#NAME?</v>
      </c>
      <c r="C514" s="4" t="s">
        <v>2076</v>
      </c>
      <c r="D514" s="3" t="s">
        <v>129</v>
      </c>
      <c r="E514" s="3"/>
      <c r="F514" s="3" t="s">
        <v>2072</v>
      </c>
      <c r="G514" s="3" t="s">
        <v>2077</v>
      </c>
      <c r="H514" s="5" t="s">
        <v>2078</v>
      </c>
    </row>
    <row r="515" spans="1:8" customHeight="1" ht="80">
      <c r="A515" s="3" t="s">
        <v>2079</v>
      </c>
      <c r="B515" s="3" t="e">
        <f>IMAGE("http://www.paskesz.eu/wp-content/uploads/products/original/4144.jpg",2)</f>
        <v>#NAME?</v>
      </c>
      <c r="C515" s="4" t="s">
        <v>2080</v>
      </c>
      <c r="D515" s="3" t="s">
        <v>129</v>
      </c>
      <c r="E515" s="3"/>
      <c r="F515" s="3" t="s">
        <v>2072</v>
      </c>
      <c r="G515" s="3" t="s">
        <v>2081</v>
      </c>
      <c r="H515" s="5" t="s">
        <v>2082</v>
      </c>
    </row>
    <row r="516" spans="1:8" customHeight="1" ht="80">
      <c r="A516" s="3" t="s">
        <v>2083</v>
      </c>
      <c r="B516" s="3" t="e">
        <f>IMAGE("http://www.paskesz.eu/wp-content/uploads/products/original/4201.jpg",2)</f>
        <v>#NAME?</v>
      </c>
      <c r="C516" s="4" t="s">
        <v>2084</v>
      </c>
      <c r="D516" s="3" t="s">
        <v>695</v>
      </c>
      <c r="E516" s="3"/>
      <c r="F516" s="3" t="s">
        <v>158</v>
      </c>
      <c r="G516" s="3" t="s">
        <v>2085</v>
      </c>
      <c r="H516" s="5" t="s">
        <v>2086</v>
      </c>
    </row>
    <row r="517" spans="1:8" customHeight="1" ht="80">
      <c r="A517" s="3" t="s">
        <v>2087</v>
      </c>
      <c r="B517" s="3" t="e">
        <f>IMAGE("http://www.paskesz.eu/wp-content/uploads/products/original/4202.jpg",2)</f>
        <v>#NAME?</v>
      </c>
      <c r="C517" s="4" t="s">
        <v>2088</v>
      </c>
      <c r="D517" s="3" t="s">
        <v>695</v>
      </c>
      <c r="E517" s="3"/>
      <c r="F517" s="3" t="s">
        <v>158</v>
      </c>
      <c r="G517" s="3" t="s">
        <v>2089</v>
      </c>
      <c r="H517" s="5" t="s">
        <v>2090</v>
      </c>
    </row>
    <row r="518" spans="1:8" customHeight="1" ht="80">
      <c r="A518" s="3" t="s">
        <v>2091</v>
      </c>
      <c r="B518" s="3" t="e">
        <f>IMAGE("http://www.paskesz.eu/wp-content/uploads/products/original/4203.jpg",2)</f>
        <v>#NAME?</v>
      </c>
      <c r="C518" s="4" t="s">
        <v>2092</v>
      </c>
      <c r="D518" s="3" t="s">
        <v>695</v>
      </c>
      <c r="E518" s="3"/>
      <c r="F518" s="3" t="s">
        <v>158</v>
      </c>
      <c r="G518" s="3" t="s">
        <v>2093</v>
      </c>
      <c r="H518" s="5" t="s">
        <v>2094</v>
      </c>
    </row>
    <row r="519" spans="1:8" customHeight="1" ht="80">
      <c r="A519" s="3" t="s">
        <v>2095</v>
      </c>
      <c r="B519" s="3" t="e">
        <f>IMAGE("http://www.paskesz.eu/wp-content/uploads/products/original/4204-scaled.jpg",2)</f>
        <v>#NAME?</v>
      </c>
      <c r="C519" s="4" t="s">
        <v>2096</v>
      </c>
      <c r="D519" s="3" t="s">
        <v>695</v>
      </c>
      <c r="E519" s="3"/>
      <c r="F519" s="3" t="s">
        <v>158</v>
      </c>
      <c r="G519" s="3" t="s">
        <v>2097</v>
      </c>
      <c r="H519" s="5" t="s">
        <v>2098</v>
      </c>
    </row>
    <row r="520" spans="1:8" customHeight="1" ht="80">
      <c r="A520" s="3" t="s">
        <v>2099</v>
      </c>
      <c r="B520" s="3" t="e">
        <f>IMAGE("http://www.paskesz.eu/wp-content/uploads/products/original/5002.jpg",2)</f>
        <v>#NAME?</v>
      </c>
      <c r="C520" s="4" t="s">
        <v>2100</v>
      </c>
      <c r="D520" s="3" t="s">
        <v>218</v>
      </c>
      <c r="E520" s="3"/>
      <c r="F520" s="3" t="s">
        <v>149</v>
      </c>
      <c r="G520" s="3" t="s">
        <v>2101</v>
      </c>
      <c r="H520" s="5" t="s">
        <v>2102</v>
      </c>
    </row>
    <row r="521" spans="1:8" customHeight="1" ht="80">
      <c r="A521" s="3" t="s">
        <v>2103</v>
      </c>
      <c r="B521" s="3" t="e">
        <f>IMAGE("http://www.paskesz.eu/wp-content/uploads/products/original/5004.jpg",2)</f>
        <v>#NAME?</v>
      </c>
      <c r="C521" s="4" t="s">
        <v>2104</v>
      </c>
      <c r="D521" s="3" t="s">
        <v>10</v>
      </c>
      <c r="E521" s="3"/>
      <c r="F521" s="3" t="s">
        <v>2105</v>
      </c>
      <c r="G521" s="3" t="s">
        <v>2106</v>
      </c>
      <c r="H521" s="5" t="s">
        <v>2107</v>
      </c>
    </row>
    <row r="522" spans="1:8" customHeight="1" ht="80">
      <c r="A522" s="3" t="s">
        <v>2108</v>
      </c>
      <c r="B522" s="3" t="e">
        <f>IMAGE("http://www.paskesz.eu/wp-content/uploads/products/original/5012.jpg",2)</f>
        <v>#NAME?</v>
      </c>
      <c r="C522" s="4" t="s">
        <v>2109</v>
      </c>
      <c r="D522" s="3" t="s">
        <v>10</v>
      </c>
      <c r="E522" s="3"/>
      <c r="F522" s="3" t="s">
        <v>148</v>
      </c>
      <c r="G522" s="3" t="s">
        <v>2110</v>
      </c>
      <c r="H522" s="5" t="s">
        <v>2111</v>
      </c>
    </row>
    <row r="523" spans="1:8" customHeight="1" ht="80">
      <c r="A523" s="3" t="s">
        <v>2112</v>
      </c>
      <c r="B523" s="3" t="e">
        <f>IMAGE("http://www.paskesz.eu/wp-content/uploads/products/original/5016.jpg",2)</f>
        <v>#NAME?</v>
      </c>
      <c r="C523" s="4" t="s">
        <v>2113</v>
      </c>
      <c r="D523" s="3" t="s">
        <v>10</v>
      </c>
      <c r="E523" s="3"/>
      <c r="F523" s="3" t="s">
        <v>2105</v>
      </c>
      <c r="G523" s="3" t="s">
        <v>2114</v>
      </c>
      <c r="H523" s="5" t="s">
        <v>2115</v>
      </c>
    </row>
    <row r="524" spans="1:8" customHeight="1" ht="80">
      <c r="A524" s="3" t="s">
        <v>2116</v>
      </c>
      <c r="B524" s="3" t="e">
        <f>IMAGE("http://www.paskesz.eu/wp-content/uploads/products/original/5020.jpg",2)</f>
        <v>#NAME?</v>
      </c>
      <c r="C524" s="4" t="s">
        <v>2117</v>
      </c>
      <c r="D524" s="3" t="s">
        <v>10</v>
      </c>
      <c r="E524" s="3"/>
      <c r="F524" s="3" t="s">
        <v>2105</v>
      </c>
      <c r="G524" s="3" t="s">
        <v>2114</v>
      </c>
      <c r="H524" s="5" t="s">
        <v>2118</v>
      </c>
    </row>
    <row r="525" spans="1:8" customHeight="1" ht="80">
      <c r="A525" s="3" t="s">
        <v>2119</v>
      </c>
      <c r="B525" s="3" t="e">
        <f>IMAGE("http://www.paskesz.eu/wp-content/uploads/products/original/5031.jpg",2)</f>
        <v>#NAME?</v>
      </c>
      <c r="C525" s="4" t="s">
        <v>2120</v>
      </c>
      <c r="D525" s="3" t="s">
        <v>600</v>
      </c>
      <c r="E525" s="3"/>
      <c r="F525" s="3" t="s">
        <v>600</v>
      </c>
      <c r="G525" s="3" t="s">
        <v>2121</v>
      </c>
      <c r="H525" s="5" t="s">
        <v>2122</v>
      </c>
    </row>
    <row r="526" spans="1:8" customHeight="1" ht="80">
      <c r="A526" s="3" t="s">
        <v>2123</v>
      </c>
      <c r="B526" s="3" t="e">
        <f>IMAGE("http://www.paskesz.eu/wp-content/uploads/products/original/5032.jpg",2)</f>
        <v>#NAME?</v>
      </c>
      <c r="C526" s="4" t="s">
        <v>2124</v>
      </c>
      <c r="D526" s="3" t="s">
        <v>600</v>
      </c>
      <c r="E526" s="3"/>
      <c r="F526" s="3" t="s">
        <v>600</v>
      </c>
      <c r="G526" s="3" t="s">
        <v>2125</v>
      </c>
      <c r="H526" s="5" t="s">
        <v>2126</v>
      </c>
    </row>
    <row r="527" spans="1:8" customHeight="1" ht="80">
      <c r="A527" s="3" t="s">
        <v>2127</v>
      </c>
      <c r="B527" s="3" t="e">
        <f>IMAGE("http://www.paskesz.eu/wp-content/uploads/products/original/5036.jpg",2)</f>
        <v>#NAME?</v>
      </c>
      <c r="C527" s="4" t="s">
        <v>2128</v>
      </c>
      <c r="D527" s="3" t="s">
        <v>129</v>
      </c>
      <c r="E527" s="3"/>
      <c r="F527" s="3" t="s">
        <v>813</v>
      </c>
      <c r="G527" s="3" t="s">
        <v>2129</v>
      </c>
      <c r="H527" s="5" t="s">
        <v>2130</v>
      </c>
    </row>
    <row r="528" spans="1:8" customHeight="1" ht="80">
      <c r="A528" s="3" t="s">
        <v>2131</v>
      </c>
      <c r="B528" s="3" t="e">
        <f>IMAGE("http://www.paskesz.eu/wp-content/uploads/products/original/5044.jpg",2)</f>
        <v>#NAME?</v>
      </c>
      <c r="C528" s="4" t="s">
        <v>2132</v>
      </c>
      <c r="D528" s="3" t="s">
        <v>690</v>
      </c>
      <c r="E528" s="3"/>
      <c r="F528" s="3" t="s">
        <v>129</v>
      </c>
      <c r="G528" s="3" t="s">
        <v>2133</v>
      </c>
      <c r="H528" s="5" t="s">
        <v>2134</v>
      </c>
    </row>
    <row r="529" spans="1:8" customHeight="1" ht="80">
      <c r="A529" s="3" t="s">
        <v>2135</v>
      </c>
      <c r="B529" s="3" t="e">
        <f>IMAGE("http://www.paskesz.eu/wp-content/uploads/products/original/5045.jpg",2)</f>
        <v>#NAME?</v>
      </c>
      <c r="C529" s="4" t="s">
        <v>2136</v>
      </c>
      <c r="D529" s="3" t="s">
        <v>690</v>
      </c>
      <c r="E529" s="3"/>
      <c r="F529" s="3" t="s">
        <v>129</v>
      </c>
      <c r="G529" s="3" t="s">
        <v>2137</v>
      </c>
      <c r="H529" s="5" t="s">
        <v>2138</v>
      </c>
    </row>
    <row r="530" spans="1:8" customHeight="1" ht="80">
      <c r="A530" s="3" t="s">
        <v>2139</v>
      </c>
      <c r="B530" s="3" t="e">
        <f>IMAGE("http://www.paskesz.eu/wp-content/uploads/products/original/5046.jpg",2)</f>
        <v>#NAME?</v>
      </c>
      <c r="C530" s="4" t="s">
        <v>2140</v>
      </c>
      <c r="D530" s="3" t="s">
        <v>10</v>
      </c>
      <c r="E530" s="3"/>
      <c r="F530" s="3" t="s">
        <v>268</v>
      </c>
      <c r="G530" s="3" t="s">
        <v>2141</v>
      </c>
      <c r="H530" s="5" t="s">
        <v>2142</v>
      </c>
    </row>
    <row r="531" spans="1:8" customHeight="1" ht="80">
      <c r="A531" s="3" t="s">
        <v>2143</v>
      </c>
      <c r="B531" s="3" t="e">
        <f>IMAGE("http://www.paskesz.eu/wp-content/uploads/products/original/5047.jpg",2)</f>
        <v>#NAME?</v>
      </c>
      <c r="C531" s="4" t="s">
        <v>2144</v>
      </c>
      <c r="D531" s="3" t="s">
        <v>1025</v>
      </c>
      <c r="E531" s="3"/>
      <c r="F531" s="3" t="s">
        <v>139</v>
      </c>
      <c r="G531" s="3" t="s">
        <v>2145</v>
      </c>
      <c r="H531" s="5" t="s">
        <v>2146</v>
      </c>
    </row>
    <row r="532" spans="1:8" customHeight="1" ht="80">
      <c r="A532" s="3" t="s">
        <v>2147</v>
      </c>
      <c r="B532" s="3" t="e">
        <f>IMAGE("http://www.paskesz.eu/wp-content/uploads/products/original/5048.jpg",2)</f>
        <v>#NAME?</v>
      </c>
      <c r="C532" s="4" t="s">
        <v>2148</v>
      </c>
      <c r="D532" s="3" t="s">
        <v>10</v>
      </c>
      <c r="E532" s="3"/>
      <c r="F532" s="3" t="s">
        <v>268</v>
      </c>
      <c r="G532" s="3" t="s">
        <v>2149</v>
      </c>
      <c r="H532" s="5" t="s">
        <v>2150</v>
      </c>
    </row>
    <row r="533" spans="1:8" customHeight="1" ht="80">
      <c r="A533" s="3" t="s">
        <v>2151</v>
      </c>
      <c r="B533" s="3" t="e">
        <f>IMAGE("http://www.paskesz.eu/wp-content/uploads/products/original/5049.jpg",2)</f>
        <v>#NAME?</v>
      </c>
      <c r="C533" s="4" t="s">
        <v>2152</v>
      </c>
      <c r="D533" s="3" t="s">
        <v>10</v>
      </c>
      <c r="E533" s="3"/>
      <c r="F533" s="3" t="s">
        <v>10</v>
      </c>
      <c r="G533" s="3" t="s">
        <v>2153</v>
      </c>
      <c r="H533" s="5" t="s">
        <v>2154</v>
      </c>
    </row>
    <row r="534" spans="1:8" customHeight="1" ht="80">
      <c r="A534" s="3" t="s">
        <v>2155</v>
      </c>
      <c r="B534" s="3" t="e">
        <f>IMAGE("http://www.paskesz.eu/wp-content/uploads/products/original/5051.jpg",2)</f>
        <v>#NAME?</v>
      </c>
      <c r="C534" s="4" t="s">
        <v>2156</v>
      </c>
      <c r="D534" s="3" t="s">
        <v>600</v>
      </c>
      <c r="E534" s="3"/>
      <c r="F534" s="3" t="s">
        <v>600</v>
      </c>
      <c r="G534" s="3" t="s">
        <v>2157</v>
      </c>
      <c r="H534" s="5" t="s">
        <v>2158</v>
      </c>
    </row>
    <row r="535" spans="1:8" customHeight="1" ht="80">
      <c r="A535" s="3" t="s">
        <v>2159</v>
      </c>
      <c r="B535" s="3" t="e">
        <f>IMAGE("http://www.paskesz.eu/wp-content/uploads/products/original/5052.jpg",2)</f>
        <v>#NAME?</v>
      </c>
      <c r="C535" s="4" t="s">
        <v>2160</v>
      </c>
      <c r="D535" s="3" t="s">
        <v>600</v>
      </c>
      <c r="E535" s="3"/>
      <c r="F535" s="3" t="s">
        <v>600</v>
      </c>
      <c r="G535" s="3" t="s">
        <v>2161</v>
      </c>
      <c r="H535" s="5" t="s">
        <v>2162</v>
      </c>
    </row>
    <row r="536" spans="1:8" customHeight="1" ht="80">
      <c r="A536" s="3" t="s">
        <v>2163</v>
      </c>
      <c r="B536" s="3" t="e">
        <f>IMAGE("http://www.paskesz.eu/wp-content/uploads/products/original/5053.jpg",2)</f>
        <v>#NAME?</v>
      </c>
      <c r="C536" s="4" t="s">
        <v>2164</v>
      </c>
      <c r="D536" s="3" t="s">
        <v>1025</v>
      </c>
      <c r="E536" s="3"/>
      <c r="F536" s="3" t="s">
        <v>695</v>
      </c>
      <c r="G536" s="3" t="s">
        <v>2165</v>
      </c>
      <c r="H536" s="5" t="s">
        <v>2166</v>
      </c>
    </row>
    <row r="537" spans="1:8" customHeight="1" ht="80">
      <c r="A537" s="3" t="s">
        <v>2167</v>
      </c>
      <c r="B537" s="3" t="e">
        <f>IMAGE("http://www.paskesz.eu/wp-content/uploads/products/original/5054.jpg",2)</f>
        <v>#NAME?</v>
      </c>
      <c r="C537" s="4" t="s">
        <v>2168</v>
      </c>
      <c r="D537" s="3" t="s">
        <v>1025</v>
      </c>
      <c r="E537" s="3"/>
      <c r="F537" s="3" t="s">
        <v>695</v>
      </c>
      <c r="G537" s="3" t="s">
        <v>2169</v>
      </c>
      <c r="H537" s="5" t="s">
        <v>2170</v>
      </c>
    </row>
    <row r="538" spans="1:8" customHeight="1" ht="80">
      <c r="A538" s="3" t="s">
        <v>2171</v>
      </c>
      <c r="B538" s="3" t="e">
        <f>IMAGE("http://www.paskesz.eu/wp-content/uploads/products/original/5056.jpg",2)</f>
        <v>#NAME?</v>
      </c>
      <c r="C538" s="4" t="s">
        <v>2172</v>
      </c>
      <c r="D538" s="3" t="s">
        <v>1025</v>
      </c>
      <c r="E538" s="3"/>
      <c r="F538" s="3" t="s">
        <v>695</v>
      </c>
      <c r="G538" s="3" t="s">
        <v>2173</v>
      </c>
      <c r="H538" s="5" t="s">
        <v>2174</v>
      </c>
    </row>
    <row r="539" spans="1:8" customHeight="1" ht="80">
      <c r="A539" s="3" t="s">
        <v>2175</v>
      </c>
      <c r="B539" s="3" t="e">
        <f>IMAGE("http://www.paskesz.eu/wp-content/uploads/products/original/5057.jpg",2)</f>
        <v>#NAME?</v>
      </c>
      <c r="C539" s="4" t="s">
        <v>2176</v>
      </c>
      <c r="D539" s="3" t="s">
        <v>1025</v>
      </c>
      <c r="E539" s="3"/>
      <c r="F539" s="3" t="s">
        <v>695</v>
      </c>
      <c r="G539" s="3" t="s">
        <v>2177</v>
      </c>
      <c r="H539" s="5" t="s">
        <v>2178</v>
      </c>
    </row>
    <row r="540" spans="1:8" customHeight="1" ht="80">
      <c r="A540" s="3" t="s">
        <v>2179</v>
      </c>
      <c r="B540" s="3" t="e">
        <f>IMAGE("http://www.paskesz.eu/wp-content/uploads/products/original/5058.jpg",2)</f>
        <v>#NAME?</v>
      </c>
      <c r="C540" s="4" t="s">
        <v>2180</v>
      </c>
      <c r="D540" s="3" t="s">
        <v>1025</v>
      </c>
      <c r="E540" s="3"/>
      <c r="F540" s="3" t="s">
        <v>695</v>
      </c>
      <c r="G540" s="3" t="s">
        <v>2181</v>
      </c>
      <c r="H540" s="5" t="s">
        <v>2182</v>
      </c>
    </row>
    <row r="541" spans="1:8" customHeight="1" ht="80">
      <c r="A541" s="3" t="s">
        <v>2183</v>
      </c>
      <c r="B541" s="3" t="e">
        <f>IMAGE("http://www.paskesz.eu/wp-content/uploads/products/original/5059.jpg",2)</f>
        <v>#NAME?</v>
      </c>
      <c r="C541" s="4" t="s">
        <v>2184</v>
      </c>
      <c r="D541" s="3" t="s">
        <v>1025</v>
      </c>
      <c r="E541" s="3"/>
      <c r="F541" s="3" t="s">
        <v>695</v>
      </c>
      <c r="G541" s="3" t="s">
        <v>2185</v>
      </c>
      <c r="H541" s="5" t="s">
        <v>2186</v>
      </c>
    </row>
    <row r="542" spans="1:8" customHeight="1" ht="80">
      <c r="A542" s="3" t="s">
        <v>2187</v>
      </c>
      <c r="B542" s="3" t="e">
        <f>IMAGE("http://www.paskesz.eu/wp-content/uploads/products/original/5060.jpg",2)</f>
        <v>#NAME?</v>
      </c>
      <c r="C542" s="4" t="s">
        <v>2188</v>
      </c>
      <c r="D542" s="3" t="s">
        <v>268</v>
      </c>
      <c r="E542" s="3"/>
      <c r="F542" s="3" t="s">
        <v>2189</v>
      </c>
      <c r="G542" s="3" t="s">
        <v>2190</v>
      </c>
      <c r="H542" s="5" t="s">
        <v>2191</v>
      </c>
    </row>
    <row r="543" spans="1:8" customHeight="1" ht="80">
      <c r="A543" s="3" t="s">
        <v>2192</v>
      </c>
      <c r="B543" s="3" t="e">
        <f>IMAGE("http://www.paskesz.eu/wp-content/uploads/products/original/5061.jpg",2)</f>
        <v>#NAME?</v>
      </c>
      <c r="C543" s="4" t="s">
        <v>2193</v>
      </c>
      <c r="D543" s="3" t="s">
        <v>268</v>
      </c>
      <c r="E543" s="3"/>
      <c r="F543" s="3" t="s">
        <v>2189</v>
      </c>
      <c r="G543" s="3" t="s">
        <v>2194</v>
      </c>
      <c r="H543" s="5" t="s">
        <v>2195</v>
      </c>
    </row>
    <row r="544" spans="1:8" customHeight="1" ht="80">
      <c r="A544" s="3" t="s">
        <v>2196</v>
      </c>
      <c r="B544" s="3" t="e">
        <f>IMAGE("http://www.paskesz.eu/wp-content/uploads/products/original/5062.jpg",2)</f>
        <v>#NAME?</v>
      </c>
      <c r="C544" s="4" t="s">
        <v>2197</v>
      </c>
      <c r="D544" s="3" t="s">
        <v>10</v>
      </c>
      <c r="E544" s="3"/>
      <c r="F544" s="3" t="s">
        <v>199</v>
      </c>
      <c r="G544" s="3" t="s">
        <v>2198</v>
      </c>
      <c r="H544" s="5" t="s">
        <v>2199</v>
      </c>
    </row>
    <row r="545" spans="1:8" customHeight="1" ht="80">
      <c r="A545" s="3" t="s">
        <v>2200</v>
      </c>
      <c r="B545" s="3" t="e">
        <f>IMAGE("http://www.paskesz.eu/wp-content/uploads/products/original/5063.jpg",2)</f>
        <v>#NAME?</v>
      </c>
      <c r="C545" s="4" t="s">
        <v>2201</v>
      </c>
      <c r="D545" s="3" t="s">
        <v>10</v>
      </c>
      <c r="E545" s="3"/>
      <c r="F545" s="3" t="s">
        <v>199</v>
      </c>
      <c r="G545" s="3" t="s">
        <v>2202</v>
      </c>
      <c r="H545" s="5" t="s">
        <v>2203</v>
      </c>
    </row>
    <row r="546" spans="1:8" customHeight="1" ht="80">
      <c r="A546" s="3" t="s">
        <v>2204</v>
      </c>
      <c r="B546" s="3" t="e">
        <f>IMAGE("http://www.paskesz.eu/wp-content/uploads/products/original/5064.jpg",2)</f>
        <v>#NAME?</v>
      </c>
      <c r="C546" s="4" t="s">
        <v>2205</v>
      </c>
      <c r="D546" s="3" t="s">
        <v>10</v>
      </c>
      <c r="E546" s="3"/>
      <c r="F546" s="3" t="s">
        <v>199</v>
      </c>
      <c r="G546" s="3" t="s">
        <v>2206</v>
      </c>
      <c r="H546" s="5" t="s">
        <v>2207</v>
      </c>
    </row>
    <row r="547" spans="1:8" customHeight="1" ht="80">
      <c r="A547" s="3" t="s">
        <v>2208</v>
      </c>
      <c r="B547" s="3" t="e">
        <f>IMAGE("http://www.paskesz.eu/wp-content/uploads/products/original/5065.jpg",2)</f>
        <v>#NAME?</v>
      </c>
      <c r="C547" s="4" t="s">
        <v>2209</v>
      </c>
      <c r="D547" s="3" t="s">
        <v>268</v>
      </c>
      <c r="E547" s="3"/>
      <c r="F547" s="3" t="s">
        <v>2189</v>
      </c>
      <c r="G547" s="3" t="s">
        <v>2210</v>
      </c>
      <c r="H547" s="5" t="s">
        <v>2211</v>
      </c>
    </row>
    <row r="548" spans="1:8" customHeight="1" ht="80">
      <c r="A548" s="3" t="s">
        <v>2212</v>
      </c>
      <c r="B548" s="3" t="e">
        <f>IMAGE("http://www.paskesz.eu/wp-content/uploads/products/original/5066.jpg",2)</f>
        <v>#NAME?</v>
      </c>
      <c r="C548" s="4" t="s">
        <v>2213</v>
      </c>
      <c r="D548" s="3" t="s">
        <v>268</v>
      </c>
      <c r="E548" s="3"/>
      <c r="F548" s="3" t="s">
        <v>2189</v>
      </c>
      <c r="G548" s="3" t="s">
        <v>2214</v>
      </c>
      <c r="H548" s="5" t="s">
        <v>2215</v>
      </c>
    </row>
    <row r="549" spans="1:8" customHeight="1" ht="80">
      <c r="A549" s="3" t="s">
        <v>2216</v>
      </c>
      <c r="B549" s="3" t="e">
        <f>IMAGE("http://www.paskesz.eu/wp-content/uploads/products/original/5067.jpg",2)</f>
        <v>#NAME?</v>
      </c>
      <c r="C549" s="4" t="s">
        <v>2217</v>
      </c>
      <c r="D549" s="3" t="s">
        <v>268</v>
      </c>
      <c r="E549" s="3"/>
      <c r="F549" s="3" t="s">
        <v>2218</v>
      </c>
      <c r="G549" s="3" t="s">
        <v>2219</v>
      </c>
      <c r="H549" s="5" t="s">
        <v>2220</v>
      </c>
    </row>
    <row r="550" spans="1:8" customHeight="1" ht="80">
      <c r="A550" s="3" t="s">
        <v>2221</v>
      </c>
      <c r="B550" s="3" t="e">
        <f>IMAGE("http://www.paskesz.eu/wp-content/uploads/products/original/5068.jpg",2)</f>
        <v>#NAME?</v>
      </c>
      <c r="C550" s="4" t="s">
        <v>2222</v>
      </c>
      <c r="D550" s="3" t="s">
        <v>10</v>
      </c>
      <c r="E550" s="3"/>
      <c r="F550" s="3" t="s">
        <v>199</v>
      </c>
      <c r="G550" s="3" t="s">
        <v>2223</v>
      </c>
      <c r="H550" s="5" t="s">
        <v>2224</v>
      </c>
    </row>
    <row r="551" spans="1:8" customHeight="1" ht="80">
      <c r="A551" s="3" t="s">
        <v>2225</v>
      </c>
      <c r="B551" s="3" t="e">
        <f>IMAGE("http://www.paskesz.eu/wp-content/uploads/products/original/5070.jpg",2)</f>
        <v>#NAME?</v>
      </c>
      <c r="C551" s="4" t="s">
        <v>2226</v>
      </c>
      <c r="D551" s="3" t="s">
        <v>1025</v>
      </c>
      <c r="E551" s="3"/>
      <c r="F551" s="3" t="s">
        <v>139</v>
      </c>
      <c r="G551" s="3" t="s">
        <v>2227</v>
      </c>
      <c r="H551" s="5" t="s">
        <v>2228</v>
      </c>
    </row>
    <row r="552" spans="1:8" customHeight="1" ht="80">
      <c r="A552" s="3" t="s">
        <v>2229</v>
      </c>
      <c r="B552" s="3" t="e">
        <f>IMAGE("http://www.paskesz.eu/wp-content/uploads/products/original/5071.jpg",2)</f>
        <v>#NAME?</v>
      </c>
      <c r="C552" s="4" t="s">
        <v>2230</v>
      </c>
      <c r="D552" s="3" t="s">
        <v>1025</v>
      </c>
      <c r="E552" s="3"/>
      <c r="F552" s="3" t="s">
        <v>139</v>
      </c>
      <c r="G552" s="3" t="s">
        <v>2231</v>
      </c>
      <c r="H552" s="5" t="s">
        <v>2232</v>
      </c>
    </row>
    <row r="553" spans="1:8" customHeight="1" ht="80">
      <c r="A553" s="3" t="s">
        <v>2233</v>
      </c>
      <c r="B553" s="3" t="e">
        <f>IMAGE("http://www.paskesz.eu/wp-content/uploads/products/original/5074.jpg",2)</f>
        <v>#NAME?</v>
      </c>
      <c r="C553" s="4" t="s">
        <v>2234</v>
      </c>
      <c r="D553" s="3"/>
      <c r="E553" s="3"/>
      <c r="F553" s="3" t="s">
        <v>2235</v>
      </c>
      <c r="G553" s="3" t="s">
        <v>2236</v>
      </c>
      <c r="H553" s="5" t="s">
        <v>2237</v>
      </c>
    </row>
    <row r="554" spans="1:8" customHeight="1" ht="80">
      <c r="A554" s="3" t="s">
        <v>2238</v>
      </c>
      <c r="B554" s="3" t="e">
        <f>IMAGE("http://www.paskesz.eu/wp-content/uploads/products/original/5075.jpg",2)</f>
        <v>#NAME?</v>
      </c>
      <c r="C554" s="4" t="s">
        <v>2239</v>
      </c>
      <c r="D554" s="3" t="s">
        <v>268</v>
      </c>
      <c r="E554" s="3"/>
      <c r="F554" s="3" t="s">
        <v>2218</v>
      </c>
      <c r="G554" s="3" t="s">
        <v>2240</v>
      </c>
      <c r="H554" s="5" t="s">
        <v>2241</v>
      </c>
    </row>
    <row r="555" spans="1:8" customHeight="1" ht="80">
      <c r="A555" s="3" t="s">
        <v>2242</v>
      </c>
      <c r="B555" s="3" t="e">
        <f>IMAGE("http://www.paskesz.eu/wp-content/uploads/products/original/5076.jpg",2)</f>
        <v>#NAME?</v>
      </c>
      <c r="C555" s="4" t="s">
        <v>2243</v>
      </c>
      <c r="D555" s="3" t="s">
        <v>502</v>
      </c>
      <c r="E555" s="3"/>
      <c r="F555" s="3" t="s">
        <v>120</v>
      </c>
      <c r="G555" s="3" t="s">
        <v>2244</v>
      </c>
      <c r="H555" s="5" t="s">
        <v>2245</v>
      </c>
    </row>
    <row r="556" spans="1:8" customHeight="1" ht="80">
      <c r="A556" s="3" t="s">
        <v>2246</v>
      </c>
      <c r="B556" s="3" t="e">
        <f>IMAGE("http://www.paskesz.eu/wp-content/uploads/products/original/5077.jpg",2)</f>
        <v>#NAME?</v>
      </c>
      <c r="C556" s="4" t="s">
        <v>2247</v>
      </c>
      <c r="D556" s="3" t="s">
        <v>502</v>
      </c>
      <c r="E556" s="3"/>
      <c r="F556" s="3" t="s">
        <v>120</v>
      </c>
      <c r="G556" s="3" t="s">
        <v>2248</v>
      </c>
      <c r="H556" s="5" t="s">
        <v>2249</v>
      </c>
    </row>
    <row r="557" spans="1:8" customHeight="1" ht="80">
      <c r="A557" s="3" t="s">
        <v>2250</v>
      </c>
      <c r="B557" s="3" t="e">
        <f>IMAGE("http://www.paskesz.eu/wp-content/uploads/products/original/5078.jpg",2)</f>
        <v>#NAME?</v>
      </c>
      <c r="C557" s="4" t="s">
        <v>2251</v>
      </c>
      <c r="D557" s="3" t="s">
        <v>502</v>
      </c>
      <c r="E557" s="3"/>
      <c r="F557" s="3" t="s">
        <v>120</v>
      </c>
      <c r="G557" s="3" t="s">
        <v>2252</v>
      </c>
      <c r="H557" s="5" t="s">
        <v>2253</v>
      </c>
    </row>
    <row r="558" spans="1:8" customHeight="1" ht="80">
      <c r="A558" s="3" t="s">
        <v>2254</v>
      </c>
      <c r="B558" s="3" t="e">
        <f>IMAGE("http://www.paskesz.eu/wp-content/uploads/products/original/5079.jpg",2)</f>
        <v>#NAME?</v>
      </c>
      <c r="C558" s="4" t="s">
        <v>2255</v>
      </c>
      <c r="D558" s="3" t="s">
        <v>268</v>
      </c>
      <c r="E558" s="3"/>
      <c r="F558" s="3" t="s">
        <v>2218</v>
      </c>
      <c r="G558" s="3" t="s">
        <v>2256</v>
      </c>
      <c r="H558" s="5" t="s">
        <v>2257</v>
      </c>
    </row>
    <row r="559" spans="1:8" customHeight="1" ht="80">
      <c r="A559" s="3" t="s">
        <v>2258</v>
      </c>
      <c r="B559" s="3" t="e">
        <f>IMAGE("http://www.paskesz.eu/wp-content/uploads/products/original/5080.jpg",2)</f>
        <v>#NAME?</v>
      </c>
      <c r="C559" s="4" t="s">
        <v>2259</v>
      </c>
      <c r="D559" s="3" t="s">
        <v>1025</v>
      </c>
      <c r="E559" s="3"/>
      <c r="F559" s="3" t="s">
        <v>120</v>
      </c>
      <c r="G559" s="3" t="s">
        <v>2260</v>
      </c>
      <c r="H559" s="5" t="s">
        <v>2261</v>
      </c>
    </row>
    <row r="560" spans="1:8" customHeight="1" ht="80">
      <c r="A560" s="3" t="s">
        <v>2262</v>
      </c>
      <c r="B560" s="3" t="e">
        <f>IMAGE("http://www.paskesz.eu/wp-content/uploads/products/original/5081.jpg",2)</f>
        <v>#NAME?</v>
      </c>
      <c r="C560" s="4" t="s">
        <v>2263</v>
      </c>
      <c r="D560" s="3" t="s">
        <v>10</v>
      </c>
      <c r="E560" s="3"/>
      <c r="F560" s="3" t="s">
        <v>148</v>
      </c>
      <c r="G560" s="3" t="s">
        <v>2264</v>
      </c>
      <c r="H560" s="5" t="s">
        <v>2265</v>
      </c>
    </row>
    <row r="561" spans="1:8" customHeight="1" ht="80">
      <c r="A561" s="3" t="s">
        <v>2266</v>
      </c>
      <c r="B561" s="3" t="e">
        <f>IMAGE("http://www.paskesz.eu/wp-content/uploads/products/original/5084.jpg",2)</f>
        <v>#NAME?</v>
      </c>
      <c r="C561" s="4" t="s">
        <v>2267</v>
      </c>
      <c r="D561" s="3" t="s">
        <v>10</v>
      </c>
      <c r="E561" s="3"/>
      <c r="F561" s="3" t="s">
        <v>2268</v>
      </c>
      <c r="G561" s="3" t="s">
        <v>2269</v>
      </c>
      <c r="H561" s="5" t="s">
        <v>2270</v>
      </c>
    </row>
    <row r="562" spans="1:8" customHeight="1" ht="80">
      <c r="A562" s="3" t="s">
        <v>2271</v>
      </c>
      <c r="B562" s="3" t="e">
        <f>IMAGE("http://www.paskesz.eu/wp-content/uploads/products/original/5085.jpg",2)</f>
        <v>#NAME?</v>
      </c>
      <c r="C562" s="4" t="s">
        <v>2272</v>
      </c>
      <c r="D562" s="3" t="s">
        <v>10</v>
      </c>
      <c r="E562" s="3"/>
      <c r="F562" s="3" t="s">
        <v>2268</v>
      </c>
      <c r="G562" s="3" t="s">
        <v>2273</v>
      </c>
      <c r="H562" s="5" t="s">
        <v>2274</v>
      </c>
    </row>
    <row r="563" spans="1:8" customHeight="1" ht="80">
      <c r="A563" s="3" t="s">
        <v>2275</v>
      </c>
      <c r="B563" s="3" t="e">
        <f>IMAGE("http://www.paskesz.eu/wp-content/uploads/products/original/5086.jpg",2)</f>
        <v>#NAME?</v>
      </c>
      <c r="C563" s="4" t="s">
        <v>2276</v>
      </c>
      <c r="D563" s="3" t="s">
        <v>10</v>
      </c>
      <c r="E563" s="3"/>
      <c r="F563" s="3" t="s">
        <v>2268</v>
      </c>
      <c r="G563" s="3" t="s">
        <v>2277</v>
      </c>
      <c r="H563" s="5" t="s">
        <v>2278</v>
      </c>
    </row>
    <row r="564" spans="1:8" customHeight="1" ht="80">
      <c r="A564" s="3" t="s">
        <v>2279</v>
      </c>
      <c r="B564" s="3" t="e">
        <f>IMAGE("http://www.paskesz.eu/wp-content/uploads/products/original/5087.jpg",2)</f>
        <v>#NAME?</v>
      </c>
      <c r="C564" s="4" t="s">
        <v>2280</v>
      </c>
      <c r="D564" s="3" t="s">
        <v>1025</v>
      </c>
      <c r="E564" s="3"/>
      <c r="F564" s="3" t="s">
        <v>139</v>
      </c>
      <c r="G564" s="3" t="s">
        <v>2281</v>
      </c>
      <c r="H564" s="5" t="s">
        <v>2282</v>
      </c>
    </row>
    <row r="565" spans="1:8" customHeight="1" ht="80">
      <c r="A565" s="3" t="s">
        <v>2283</v>
      </c>
      <c r="B565" s="3" t="e">
        <f>IMAGE("http://www.paskesz.eu/wp-content/uploads/products/original/5088.jpg",2)</f>
        <v>#NAME?</v>
      </c>
      <c r="C565" s="4" t="s">
        <v>2284</v>
      </c>
      <c r="D565" s="3" t="s">
        <v>268</v>
      </c>
      <c r="E565" s="3"/>
      <c r="F565" s="3" t="s">
        <v>268</v>
      </c>
      <c r="G565" s="3" t="s">
        <v>2285</v>
      </c>
      <c r="H565" s="5" t="s">
        <v>2286</v>
      </c>
    </row>
    <row r="566" spans="1:8" customHeight="1" ht="80">
      <c r="A566" s="3" t="s">
        <v>2287</v>
      </c>
      <c r="B566" s="3" t="e">
        <f>IMAGE("http://www.paskesz.eu/wp-content/uploads/products/original/5089.jpg",2)</f>
        <v>#NAME?</v>
      </c>
      <c r="C566" s="4" t="s">
        <v>2288</v>
      </c>
      <c r="D566" s="3" t="s">
        <v>268</v>
      </c>
      <c r="E566" s="3"/>
      <c r="F566" s="3" t="s">
        <v>268</v>
      </c>
      <c r="G566" s="3" t="s">
        <v>2289</v>
      </c>
      <c r="H566" s="5" t="s">
        <v>2290</v>
      </c>
    </row>
    <row r="567" spans="1:8" customHeight="1" ht="80">
      <c r="A567" s="3" t="s">
        <v>2291</v>
      </c>
      <c r="B567" s="3" t="e">
        <f>IMAGE("http://www.paskesz.eu/wp-content/uploads/products/original/5090.jpg",2)</f>
        <v>#NAME?</v>
      </c>
      <c r="C567" s="4" t="s">
        <v>2292</v>
      </c>
      <c r="D567" s="3" t="s">
        <v>1025</v>
      </c>
      <c r="E567" s="3"/>
      <c r="F567" s="3" t="s">
        <v>149</v>
      </c>
      <c r="G567" s="3" t="s">
        <v>2293</v>
      </c>
      <c r="H567" s="5" t="s">
        <v>2294</v>
      </c>
    </row>
    <row r="568" spans="1:8" customHeight="1" ht="80">
      <c r="A568" s="3" t="s">
        <v>2295</v>
      </c>
      <c r="B568" s="3" t="e">
        <f>IMAGE("http://www.paskesz.eu/wp-content/uploads/products/original/5091.jpg",2)</f>
        <v>#NAME?</v>
      </c>
      <c r="C568" s="4" t="s">
        <v>2296</v>
      </c>
      <c r="D568" s="3" t="s">
        <v>1025</v>
      </c>
      <c r="E568" s="3"/>
      <c r="F568" s="3" t="s">
        <v>149</v>
      </c>
      <c r="G568" s="3" t="s">
        <v>2297</v>
      </c>
      <c r="H568" s="5" t="s">
        <v>2298</v>
      </c>
    </row>
    <row r="569" spans="1:8" customHeight="1" ht="80">
      <c r="A569" s="3" t="s">
        <v>2299</v>
      </c>
      <c r="B569" s="3" t="e">
        <f>IMAGE("http://www.paskesz.eu/wp-content/uploads/products/original/5093O.jpg",2)</f>
        <v>#NAME?</v>
      </c>
      <c r="C569" s="4" t="s">
        <v>2300</v>
      </c>
      <c r="D569" s="3" t="s">
        <v>10</v>
      </c>
      <c r="E569" s="3"/>
      <c r="F569" s="3" t="s">
        <v>2301</v>
      </c>
      <c r="G569" s="3" t="s">
        <v>2302</v>
      </c>
      <c r="H569" s="5" t="s">
        <v>2303</v>
      </c>
    </row>
    <row r="570" spans="1:8" customHeight="1" ht="80">
      <c r="A570" s="3" t="s">
        <v>2304</v>
      </c>
      <c r="B570" s="3" t="e">
        <f>IMAGE("http://www.paskesz.eu/wp-content/uploads/products/original/5094.jpg",2)</f>
        <v>#NAME?</v>
      </c>
      <c r="C570" s="4" t="s">
        <v>2305</v>
      </c>
      <c r="D570" s="3" t="s">
        <v>1025</v>
      </c>
      <c r="E570" s="3"/>
      <c r="F570" s="3" t="s">
        <v>158</v>
      </c>
      <c r="G570" s="3" t="s">
        <v>2306</v>
      </c>
      <c r="H570" s="5" t="s">
        <v>2307</v>
      </c>
    </row>
    <row r="571" spans="1:8" customHeight="1" ht="80">
      <c r="A571" s="3" t="s">
        <v>2308</v>
      </c>
      <c r="B571" s="3" t="e">
        <f>IMAGE("http://www.paskesz.eu/wp-content/uploads/products/original/5095O.jpg",2)</f>
        <v>#NAME?</v>
      </c>
      <c r="C571" s="4" t="s">
        <v>2309</v>
      </c>
      <c r="D571" s="3" t="s">
        <v>1025</v>
      </c>
      <c r="E571" s="3"/>
      <c r="F571" s="3" t="s">
        <v>158</v>
      </c>
      <c r="G571" s="3" t="s">
        <v>2310</v>
      </c>
      <c r="H571" s="5" t="s">
        <v>2311</v>
      </c>
    </row>
    <row r="572" spans="1:8" customHeight="1" ht="80">
      <c r="A572" s="3" t="s">
        <v>2312</v>
      </c>
      <c r="B572" s="3" t="e">
        <f>IMAGE("http://www.paskesz.eu/wp-content/uploads/products/original/5097.jpg",2)</f>
        <v>#NAME?</v>
      </c>
      <c r="C572" s="4" t="s">
        <v>2313</v>
      </c>
      <c r="D572" s="3" t="s">
        <v>10</v>
      </c>
      <c r="E572" s="3"/>
      <c r="F572" s="3" t="s">
        <v>583</v>
      </c>
      <c r="G572" s="3" t="s">
        <v>2314</v>
      </c>
      <c r="H572" s="5" t="s">
        <v>2315</v>
      </c>
    </row>
    <row r="573" spans="1:8" customHeight="1" ht="80">
      <c r="A573" s="3" t="s">
        <v>2316</v>
      </c>
      <c r="B573" s="3" t="e">
        <f>IMAGE("http://www.paskesz.eu/wp-content/uploads/products/original/5098.jpg",2)</f>
        <v>#NAME?</v>
      </c>
      <c r="C573" s="4" t="s">
        <v>2317</v>
      </c>
      <c r="D573" s="3" t="s">
        <v>10</v>
      </c>
      <c r="E573" s="3"/>
      <c r="F573" s="3" t="s">
        <v>583</v>
      </c>
      <c r="G573" s="3" t="s">
        <v>2318</v>
      </c>
      <c r="H573" s="5" t="s">
        <v>2319</v>
      </c>
    </row>
    <row r="574" spans="1:8" customHeight="1" ht="80">
      <c r="A574" s="3" t="s">
        <v>2320</v>
      </c>
      <c r="B574" s="3" t="e">
        <f>IMAGE("http://www.paskesz.eu/wp-content/uploads/products/original/5099.jpg",2)</f>
        <v>#NAME?</v>
      </c>
      <c r="C574" s="4" t="s">
        <v>2321</v>
      </c>
      <c r="D574" s="3" t="s">
        <v>10</v>
      </c>
      <c r="E574" s="3"/>
      <c r="F574" s="3" t="s">
        <v>583</v>
      </c>
      <c r="G574" s="3" t="s">
        <v>2322</v>
      </c>
      <c r="H574" s="5" t="s">
        <v>2323</v>
      </c>
    </row>
    <row r="575" spans="1:8" customHeight="1" ht="80">
      <c r="A575" s="3" t="s">
        <v>2324</v>
      </c>
      <c r="B575" s="3" t="e">
        <f>IMAGE("http://www.paskesz.eu/wp-content/uploads/products/original/5100.jpg",2)</f>
        <v>#NAME?</v>
      </c>
      <c r="C575" s="4" t="s">
        <v>2325</v>
      </c>
      <c r="D575" s="3" t="s">
        <v>10</v>
      </c>
      <c r="E575" s="3"/>
      <c r="F575" s="3" t="s">
        <v>583</v>
      </c>
      <c r="G575" s="3" t="s">
        <v>2326</v>
      </c>
      <c r="H575" s="5" t="s">
        <v>2327</v>
      </c>
    </row>
    <row r="576" spans="1:8" customHeight="1" ht="80">
      <c r="A576" s="3" t="s">
        <v>2328</v>
      </c>
      <c r="B576" s="3" t="e">
        <f>IMAGE("http://www.paskesz.eu/wp-content/uploads/products/original/5101.jpg",2)</f>
        <v>#NAME?</v>
      </c>
      <c r="C576" s="4" t="s">
        <v>2329</v>
      </c>
      <c r="D576" s="3" t="s">
        <v>10</v>
      </c>
      <c r="E576" s="3"/>
      <c r="F576" s="3" t="s">
        <v>583</v>
      </c>
      <c r="G576" s="3" t="s">
        <v>2330</v>
      </c>
      <c r="H576" s="5" t="s">
        <v>2331</v>
      </c>
    </row>
    <row r="577" spans="1:8" customHeight="1" ht="80">
      <c r="A577" s="3" t="s">
        <v>2332</v>
      </c>
      <c r="B577" s="3" t="e">
        <f>IMAGE("http://www.paskesz.eu/wp-content/uploads/products/original/5102.jpg",2)</f>
        <v>#NAME?</v>
      </c>
      <c r="C577" s="4" t="s">
        <v>2333</v>
      </c>
      <c r="D577" s="3" t="s">
        <v>10</v>
      </c>
      <c r="E577" s="3"/>
      <c r="F577" s="3" t="s">
        <v>583</v>
      </c>
      <c r="G577" s="3" t="s">
        <v>2334</v>
      </c>
      <c r="H577" s="5" t="s">
        <v>2335</v>
      </c>
    </row>
    <row r="578" spans="1:8" customHeight="1" ht="80">
      <c r="A578" s="3" t="s">
        <v>2336</v>
      </c>
      <c r="B578" s="3" t="e">
        <f>IMAGE("http://www.paskesz.eu/wp-content/uploads/products/original/5103.jpg",2)</f>
        <v>#NAME?</v>
      </c>
      <c r="C578" s="4" t="s">
        <v>2337</v>
      </c>
      <c r="D578" s="3" t="s">
        <v>10</v>
      </c>
      <c r="E578" s="3"/>
      <c r="F578" s="3" t="s">
        <v>583</v>
      </c>
      <c r="G578" s="3" t="s">
        <v>2338</v>
      </c>
      <c r="H578" s="5" t="s">
        <v>2339</v>
      </c>
    </row>
    <row r="579" spans="1:8" customHeight="1" ht="80">
      <c r="A579" s="3" t="s">
        <v>2340</v>
      </c>
      <c r="B579" s="3" t="e">
        <f>IMAGE("http://www.paskesz.eu/wp-content/uploads/products/original/5104.jpg",2)</f>
        <v>#NAME?</v>
      </c>
      <c r="C579" s="4" t="s">
        <v>2341</v>
      </c>
      <c r="D579" s="3" t="s">
        <v>1025</v>
      </c>
      <c r="E579" s="3"/>
      <c r="F579" s="3" t="s">
        <v>813</v>
      </c>
      <c r="G579" s="3" t="s">
        <v>2342</v>
      </c>
      <c r="H579" s="5" t="s">
        <v>2343</v>
      </c>
    </row>
    <row r="580" spans="1:8" customHeight="1" ht="80">
      <c r="A580" s="3" t="s">
        <v>2344</v>
      </c>
      <c r="B580" s="3" t="e">
        <f>IMAGE("http://www.paskesz.eu/wp-content/uploads/products/original/5105.jpg",2)</f>
        <v>#NAME?</v>
      </c>
      <c r="C580" s="4" t="s">
        <v>2345</v>
      </c>
      <c r="D580" s="3" t="s">
        <v>1025</v>
      </c>
      <c r="E580" s="3"/>
      <c r="F580" s="3" t="s">
        <v>813</v>
      </c>
      <c r="G580" s="3" t="s">
        <v>2346</v>
      </c>
      <c r="H580" s="5" t="s">
        <v>2347</v>
      </c>
    </row>
    <row r="581" spans="1:8" customHeight="1" ht="80">
      <c r="A581" s="3" t="s">
        <v>2348</v>
      </c>
      <c r="B581" s="3" t="e">
        <f>IMAGE("http://www.paskesz.eu/wp-content/uploads/products/original/5106.jpg",2)</f>
        <v>#NAME?</v>
      </c>
      <c r="C581" s="4" t="s">
        <v>2349</v>
      </c>
      <c r="D581" s="3" t="s">
        <v>1025</v>
      </c>
      <c r="E581" s="3"/>
      <c r="F581" s="3" t="s">
        <v>813</v>
      </c>
      <c r="G581" s="3" t="s">
        <v>2350</v>
      </c>
      <c r="H581" s="5" t="s">
        <v>2351</v>
      </c>
    </row>
    <row r="582" spans="1:8" customHeight="1" ht="80">
      <c r="A582" s="3" t="s">
        <v>2352</v>
      </c>
      <c r="B582" s="3" t="e">
        <f>IMAGE("http://www.paskesz.eu/wp-content/uploads/products/original/5107.jpg",2)</f>
        <v>#NAME?</v>
      </c>
      <c r="C582" s="4" t="s">
        <v>2353</v>
      </c>
      <c r="D582" s="3" t="s">
        <v>1025</v>
      </c>
      <c r="E582" s="3"/>
      <c r="F582" s="3" t="s">
        <v>813</v>
      </c>
      <c r="G582" s="3" t="s">
        <v>2354</v>
      </c>
      <c r="H582" s="5" t="s">
        <v>2355</v>
      </c>
    </row>
    <row r="583" spans="1:8" customHeight="1" ht="80">
      <c r="A583" s="3" t="s">
        <v>2356</v>
      </c>
      <c r="B583" s="3" t="e">
        <f>IMAGE("http://www.paskesz.eu/wp-content/uploads/products/original/5109.jpg",2)</f>
        <v>#NAME?</v>
      </c>
      <c r="C583" s="4" t="s">
        <v>2357</v>
      </c>
      <c r="D583" s="3" t="s">
        <v>1025</v>
      </c>
      <c r="E583" s="3"/>
      <c r="F583" s="3" t="s">
        <v>813</v>
      </c>
      <c r="G583" s="3" t="s">
        <v>2358</v>
      </c>
      <c r="H583" s="5" t="s">
        <v>2359</v>
      </c>
    </row>
    <row r="584" spans="1:8" customHeight="1" ht="80">
      <c r="A584" s="3" t="s">
        <v>2360</v>
      </c>
      <c r="B584" s="3" t="e">
        <f>IMAGE("http://www.paskesz.eu/wp-content/uploads/products/original/5110.jpg",2)</f>
        <v>#NAME?</v>
      </c>
      <c r="C584" s="4" t="s">
        <v>2361</v>
      </c>
      <c r="D584" s="3" t="s">
        <v>690</v>
      </c>
      <c r="E584" s="3"/>
      <c r="F584" s="3" t="s">
        <v>129</v>
      </c>
      <c r="G584" s="3" t="s">
        <v>2362</v>
      </c>
      <c r="H584" s="5" t="s">
        <v>2363</v>
      </c>
    </row>
    <row r="585" spans="1:8" customHeight="1" ht="80">
      <c r="A585" s="3" t="s">
        <v>2364</v>
      </c>
      <c r="B585" s="3" t="e">
        <f>IMAGE("http://www.paskesz.eu/wp-content/uploads/products/original/5117.jpg",2)</f>
        <v>#NAME?</v>
      </c>
      <c r="C585" s="4" t="s">
        <v>2365</v>
      </c>
      <c r="D585" s="3" t="s">
        <v>1025</v>
      </c>
      <c r="E585" s="3"/>
      <c r="F585" s="3" t="s">
        <v>149</v>
      </c>
      <c r="G585" s="3" t="s">
        <v>2366</v>
      </c>
      <c r="H585" s="5" t="s">
        <v>2367</v>
      </c>
    </row>
    <row r="586" spans="1:8" customHeight="1" ht="80">
      <c r="A586" s="3" t="s">
        <v>2368</v>
      </c>
      <c r="B586" s="3" t="e">
        <f>IMAGE("http://www.paskesz.eu/wp-content/uploads/products/original/5118.jpg",2)</f>
        <v>#NAME?</v>
      </c>
      <c r="C586" s="4" t="s">
        <v>2369</v>
      </c>
      <c r="D586" s="3" t="s">
        <v>1025</v>
      </c>
      <c r="E586" s="3"/>
      <c r="F586" s="3" t="s">
        <v>149</v>
      </c>
      <c r="G586" s="3" t="s">
        <v>2370</v>
      </c>
      <c r="H586" s="5" t="s">
        <v>2371</v>
      </c>
    </row>
    <row r="587" spans="1:8" customHeight="1" ht="80">
      <c r="A587" s="3" t="s">
        <v>2372</v>
      </c>
      <c r="B587" s="3" t="e">
        <f>IMAGE("http://www.paskesz.eu/wp-content/uploads/products/original/5119.jpg",2)</f>
        <v>#NAME?</v>
      </c>
      <c r="C587" s="4" t="s">
        <v>2373</v>
      </c>
      <c r="D587" s="3" t="s">
        <v>1025</v>
      </c>
      <c r="E587" s="3"/>
      <c r="F587" s="3" t="s">
        <v>149</v>
      </c>
      <c r="G587" s="3" t="s">
        <v>2374</v>
      </c>
      <c r="H587" s="5" t="s">
        <v>2375</v>
      </c>
    </row>
    <row r="588" spans="1:8" customHeight="1" ht="80">
      <c r="A588" s="3" t="s">
        <v>2376</v>
      </c>
      <c r="B588" s="3" t="e">
        <f>IMAGE("http://www.paskesz.eu/wp-content/uploads/products/original/5120.jpg",2)</f>
        <v>#NAME?</v>
      </c>
      <c r="C588" s="4" t="s">
        <v>2377</v>
      </c>
      <c r="D588" s="3" t="s">
        <v>11</v>
      </c>
      <c r="E588" s="3"/>
      <c r="F588" s="3" t="s">
        <v>11</v>
      </c>
      <c r="G588" s="3" t="s">
        <v>2378</v>
      </c>
      <c r="H588" s="5" t="s">
        <v>2379</v>
      </c>
    </row>
    <row r="589" spans="1:8" customHeight="1" ht="80">
      <c r="A589" s="3" t="s">
        <v>2380</v>
      </c>
      <c r="B589" s="3" t="e">
        <f>IMAGE("http://www.paskesz.eu/wp-content/uploads/products/original/5121.jpg",2)</f>
        <v>#NAME?</v>
      </c>
      <c r="C589" s="4" t="s">
        <v>2381</v>
      </c>
      <c r="D589" s="3"/>
      <c r="E589" s="3"/>
      <c r="F589" s="3" t="s">
        <v>2382</v>
      </c>
      <c r="G589" s="3" t="s">
        <v>2383</v>
      </c>
      <c r="H589" s="5" t="s">
        <v>2384</v>
      </c>
    </row>
    <row r="590" spans="1:8" customHeight="1" ht="80">
      <c r="A590" s="3" t="s">
        <v>2385</v>
      </c>
      <c r="B590" s="3" t="e">
        <f>IMAGE("http://www.paskesz.eu/wp-content/uploads/products/original/5122.jpg",2)</f>
        <v>#NAME?</v>
      </c>
      <c r="C590" s="4" t="s">
        <v>2386</v>
      </c>
      <c r="D590" s="3" t="s">
        <v>10</v>
      </c>
      <c r="E590" s="3"/>
      <c r="F590" s="3" t="s">
        <v>2387</v>
      </c>
      <c r="G590" s="3" t="s">
        <v>2388</v>
      </c>
      <c r="H590" s="5" t="s">
        <v>2389</v>
      </c>
    </row>
    <row r="591" spans="1:8" customHeight="1" ht="80">
      <c r="A591" s="3" t="s">
        <v>2390</v>
      </c>
      <c r="B591" s="3" t="e">
        <f>IMAGE("http://www.paskesz.eu/wp-content/uploads/products/original/5123.jpg",2)</f>
        <v>#NAME?</v>
      </c>
      <c r="C591" s="4" t="s">
        <v>2391</v>
      </c>
      <c r="D591" s="3" t="s">
        <v>10</v>
      </c>
      <c r="E591" s="3"/>
      <c r="F591" s="3" t="s">
        <v>2387</v>
      </c>
      <c r="G591" s="3" t="s">
        <v>2392</v>
      </c>
      <c r="H591" s="5" t="s">
        <v>2393</v>
      </c>
    </row>
    <row r="592" spans="1:8" customHeight="1" ht="80">
      <c r="A592" s="3" t="s">
        <v>2394</v>
      </c>
      <c r="B592" s="3" t="e">
        <f>IMAGE("http://www.paskesz.eu/wp-content/uploads/products/original/5127.jpg",2)</f>
        <v>#NAME?</v>
      </c>
      <c r="C592" s="4" t="s">
        <v>2395</v>
      </c>
      <c r="D592" s="3" t="s">
        <v>10</v>
      </c>
      <c r="E592" s="3"/>
      <c r="F592" s="3" t="s">
        <v>2387</v>
      </c>
      <c r="G592" s="3" t="s">
        <v>2396</v>
      </c>
      <c r="H592" s="5" t="s">
        <v>2397</v>
      </c>
    </row>
    <row r="593" spans="1:8" customHeight="1" ht="80">
      <c r="A593" s="3" t="s">
        <v>2398</v>
      </c>
      <c r="B593" s="3" t="e">
        <f>IMAGE("http://www.paskesz.eu/wp-content/uploads/products/original/5130.jpg",2)</f>
        <v>#NAME?</v>
      </c>
      <c r="C593" s="4" t="s">
        <v>2399</v>
      </c>
      <c r="D593" s="3" t="s">
        <v>129</v>
      </c>
      <c r="E593" s="3"/>
      <c r="F593" s="3" t="s">
        <v>11</v>
      </c>
      <c r="G593" s="3" t="s">
        <v>2400</v>
      </c>
      <c r="H593" s="5" t="s">
        <v>2401</v>
      </c>
    </row>
    <row r="594" spans="1:8" customHeight="1" ht="80">
      <c r="A594" s="3" t="s">
        <v>2402</v>
      </c>
      <c r="B594" s="3" t="e">
        <f>IMAGE("http://www.paskesz.eu/wp-content/uploads/products/original/5132.jpg",2)</f>
        <v>#NAME?</v>
      </c>
      <c r="C594" s="4" t="s">
        <v>2403</v>
      </c>
      <c r="D594" s="3" t="s">
        <v>10</v>
      </c>
      <c r="E594" s="3"/>
      <c r="F594" s="3" t="s">
        <v>2387</v>
      </c>
      <c r="G594" s="3" t="s">
        <v>2404</v>
      </c>
      <c r="H594" s="5" t="s">
        <v>2405</v>
      </c>
    </row>
    <row r="595" spans="1:8" customHeight="1" ht="80">
      <c r="A595" s="3" t="s">
        <v>2406</v>
      </c>
      <c r="B595" s="3" t="e">
        <f>IMAGE("http://www.paskesz.eu/wp-content/uploads/products/original/5134.jpg",2)</f>
        <v>#NAME?</v>
      </c>
      <c r="C595" s="4" t="s">
        <v>2407</v>
      </c>
      <c r="D595" s="3" t="s">
        <v>10</v>
      </c>
      <c r="E595" s="3"/>
      <c r="F595" s="3" t="s">
        <v>2387</v>
      </c>
      <c r="G595" s="3" t="s">
        <v>2408</v>
      </c>
      <c r="H595" s="5" t="s">
        <v>2409</v>
      </c>
    </row>
    <row r="596" spans="1:8" customHeight="1" ht="80">
      <c r="A596" s="3" t="s">
        <v>2410</v>
      </c>
      <c r="B596" s="3" t="e">
        <f>IMAGE("http://www.paskesz.eu/wp-content/uploads/products/original/5137.jpg",2)</f>
        <v>#NAME?</v>
      </c>
      <c r="C596" s="4" t="s">
        <v>2411</v>
      </c>
      <c r="D596" s="3" t="s">
        <v>638</v>
      </c>
      <c r="E596" s="3"/>
      <c r="F596" s="3" t="s">
        <v>459</v>
      </c>
      <c r="G596" s="3" t="s">
        <v>2412</v>
      </c>
      <c r="H596" s="5" t="s">
        <v>2413</v>
      </c>
    </row>
    <row r="597" spans="1:8" customHeight="1" ht="80">
      <c r="A597" s="3" t="s">
        <v>2414</v>
      </c>
      <c r="B597" s="3" t="e">
        <f>IMAGE("http://www.paskesz.eu/wp-content/uploads/products/original/5138.jpg",2)</f>
        <v>#NAME?</v>
      </c>
      <c r="C597" s="4" t="s">
        <v>2415</v>
      </c>
      <c r="D597" s="3" t="s">
        <v>638</v>
      </c>
      <c r="E597" s="3"/>
      <c r="F597" s="3" t="s">
        <v>459</v>
      </c>
      <c r="G597" s="3" t="s">
        <v>2416</v>
      </c>
      <c r="H597" s="5" t="s">
        <v>2417</v>
      </c>
    </row>
    <row r="598" spans="1:8" customHeight="1" ht="80">
      <c r="A598" s="3" t="s">
        <v>2418</v>
      </c>
      <c r="B598" s="3" t="e">
        <f>IMAGE("http://www.paskesz.eu/wp-content/uploads/products/original/5141.jpg",2)</f>
        <v>#NAME?</v>
      </c>
      <c r="C598" s="4" t="s">
        <v>2419</v>
      </c>
      <c r="D598" s="3" t="s">
        <v>218</v>
      </c>
      <c r="E598" s="3"/>
      <c r="F598" s="3" t="s">
        <v>177</v>
      </c>
      <c r="G598" s="3" t="s">
        <v>2420</v>
      </c>
      <c r="H598" s="5" t="s">
        <v>2421</v>
      </c>
    </row>
    <row r="599" spans="1:8" customHeight="1" ht="80">
      <c r="A599" s="3" t="s">
        <v>2422</v>
      </c>
      <c r="B599" s="3" t="e">
        <f>IMAGE("http://www.paskesz.eu/wp-content/uploads/products/original/5142.jpg",2)</f>
        <v>#NAME?</v>
      </c>
      <c r="C599" s="4" t="s">
        <v>2423</v>
      </c>
      <c r="D599" s="3" t="s">
        <v>218</v>
      </c>
      <c r="E599" s="3"/>
      <c r="F599" s="3" t="s">
        <v>177</v>
      </c>
      <c r="G599" s="3" t="s">
        <v>2424</v>
      </c>
      <c r="H599" s="5" t="s">
        <v>2425</v>
      </c>
    </row>
    <row r="600" spans="1:8" customHeight="1" ht="80">
      <c r="A600" s="3" t="s">
        <v>2426</v>
      </c>
      <c r="B600" s="3" t="e">
        <f>IMAGE("http://www.paskesz.eu/wp-content/uploads/products/original/5149.jpg",2)</f>
        <v>#NAME?</v>
      </c>
      <c r="C600" s="4" t="s">
        <v>2427</v>
      </c>
      <c r="D600" s="3" t="s">
        <v>129</v>
      </c>
      <c r="E600" s="3"/>
      <c r="F600" s="3" t="s">
        <v>11</v>
      </c>
      <c r="G600" s="3" t="s">
        <v>2428</v>
      </c>
      <c r="H600" s="5" t="s">
        <v>2429</v>
      </c>
    </row>
    <row r="601" spans="1:8" customHeight="1" ht="80">
      <c r="A601" s="3" t="s">
        <v>2430</v>
      </c>
      <c r="B601" s="3" t="e">
        <f>IMAGE("http://www.paskesz.eu/wp-content/uploads/products/original/5150.jpg",2)</f>
        <v>#NAME?</v>
      </c>
      <c r="C601" s="4" t="s">
        <v>2431</v>
      </c>
      <c r="D601" s="3" t="s">
        <v>10</v>
      </c>
      <c r="E601" s="3"/>
      <c r="F601" s="3" t="s">
        <v>2387</v>
      </c>
      <c r="G601" s="3" t="s">
        <v>2432</v>
      </c>
      <c r="H601" s="5" t="s">
        <v>2433</v>
      </c>
    </row>
    <row r="602" spans="1:8" customHeight="1" ht="80">
      <c r="A602" s="3" t="s">
        <v>2434</v>
      </c>
      <c r="B602" s="3" t="e">
        <f>IMAGE("http://www.paskesz.eu/wp-content/uploads/products/original/5159.jpg",2)</f>
        <v>#NAME?</v>
      </c>
      <c r="C602" s="4" t="s">
        <v>2435</v>
      </c>
      <c r="D602" s="3" t="s">
        <v>129</v>
      </c>
      <c r="E602" s="3"/>
      <c r="F602" s="3" t="s">
        <v>269</v>
      </c>
      <c r="G602" s="3" t="s">
        <v>2436</v>
      </c>
      <c r="H602" s="5" t="s">
        <v>2437</v>
      </c>
    </row>
    <row r="603" spans="1:8" customHeight="1" ht="80">
      <c r="A603" s="3" t="s">
        <v>2438</v>
      </c>
      <c r="B603" s="3" t="e">
        <f>IMAGE("http://www.paskesz.eu/wp-content/uploads/products/original/5160.jpg",2)</f>
        <v>#NAME?</v>
      </c>
      <c r="C603" s="4" t="s">
        <v>2439</v>
      </c>
      <c r="D603" s="3" t="s">
        <v>129</v>
      </c>
      <c r="E603" s="3"/>
      <c r="F603" s="3" t="s">
        <v>269</v>
      </c>
      <c r="G603" s="3" t="s">
        <v>2440</v>
      </c>
      <c r="H603" s="5" t="s">
        <v>2441</v>
      </c>
    </row>
    <row r="604" spans="1:8" customHeight="1" ht="80">
      <c r="A604" s="3" t="s">
        <v>2442</v>
      </c>
      <c r="B604" s="3" t="e">
        <f>IMAGE("http://www.paskesz.eu/wp-content/uploads/products/original/6004.jpg",2)</f>
        <v>#NAME?</v>
      </c>
      <c r="C604" s="4" t="s">
        <v>2443</v>
      </c>
      <c r="D604" s="3" t="s">
        <v>638</v>
      </c>
      <c r="E604" s="3"/>
      <c r="F604" s="3" t="s">
        <v>690</v>
      </c>
      <c r="G604" s="3" t="s">
        <v>2444</v>
      </c>
      <c r="H604" s="5" t="s">
        <v>2445</v>
      </c>
    </row>
    <row r="605" spans="1:8" customHeight="1" ht="80">
      <c r="A605" s="3" t="s">
        <v>2446</v>
      </c>
      <c r="B605" s="3" t="e">
        <f>IMAGE("http://www.paskesz.eu/wp-content/uploads/products/original/6005.jpg",2)</f>
        <v>#NAME?</v>
      </c>
      <c r="C605" s="4" t="s">
        <v>2447</v>
      </c>
      <c r="D605" s="3" t="s">
        <v>638</v>
      </c>
      <c r="E605" s="3"/>
      <c r="F605" s="3" t="s">
        <v>1938</v>
      </c>
      <c r="G605" s="3" t="s">
        <v>2444</v>
      </c>
      <c r="H605" s="5" t="s">
        <v>2448</v>
      </c>
    </row>
    <row r="606" spans="1:8" customHeight="1" ht="80">
      <c r="A606" s="3" t="s">
        <v>2449</v>
      </c>
      <c r="B606" s="3" t="e">
        <f>IMAGE("http://www.paskesz.eu/wp-content/uploads/products/original/6007.jpg",2)</f>
        <v>#NAME?</v>
      </c>
      <c r="C606" s="4" t="s">
        <v>2450</v>
      </c>
      <c r="D606" s="3" t="s">
        <v>218</v>
      </c>
      <c r="E606" s="3"/>
      <c r="F606" s="3" t="s">
        <v>1938</v>
      </c>
      <c r="G606" s="3" t="s">
        <v>2451</v>
      </c>
      <c r="H606" s="5" t="s">
        <v>2452</v>
      </c>
    </row>
    <row r="607" spans="1:8" customHeight="1" ht="80">
      <c r="A607" s="3" t="s">
        <v>2453</v>
      </c>
      <c r="B607" s="3" t="e">
        <f>IMAGE("http://www.paskesz.eu/wp-content/uploads/products/original/6008-scaled.jpg",2)</f>
        <v>#NAME?</v>
      </c>
      <c r="C607" s="4" t="s">
        <v>2454</v>
      </c>
      <c r="D607" s="3" t="s">
        <v>218</v>
      </c>
      <c r="E607" s="3"/>
      <c r="F607" s="3" t="s">
        <v>1938</v>
      </c>
      <c r="G607" s="3" t="s">
        <v>2455</v>
      </c>
      <c r="H607" s="5" t="s">
        <v>2456</v>
      </c>
    </row>
    <row r="608" spans="1:8" customHeight="1" ht="80">
      <c r="A608" s="3" t="s">
        <v>2457</v>
      </c>
      <c r="B608" s="3" t="e">
        <f>IMAGE("http://www.paskesz.eu/wp-content/uploads/products/original/6012.jpg",2)</f>
        <v>#NAME?</v>
      </c>
      <c r="C608" s="4" t="s">
        <v>2458</v>
      </c>
      <c r="D608" s="3" t="s">
        <v>10</v>
      </c>
      <c r="E608" s="3"/>
      <c r="F608" s="3" t="s">
        <v>2459</v>
      </c>
      <c r="G608" s="3" t="s">
        <v>2460</v>
      </c>
      <c r="H608" s="5" t="s">
        <v>2461</v>
      </c>
    </row>
    <row r="609" spans="1:8" customHeight="1" ht="80">
      <c r="A609" s="3" t="s">
        <v>2462</v>
      </c>
      <c r="B609" s="3" t="e">
        <f>IMAGE("http://www.paskesz.eu/wp-content/uploads/products/original/6015.jpg",2)</f>
        <v>#NAME?</v>
      </c>
      <c r="C609" s="4" t="s">
        <v>2463</v>
      </c>
      <c r="D609" s="3" t="s">
        <v>10</v>
      </c>
      <c r="E609" s="3"/>
      <c r="F609" s="3" t="s">
        <v>2459</v>
      </c>
      <c r="G609" s="3" t="s">
        <v>2464</v>
      </c>
      <c r="H609" s="5" t="s">
        <v>2465</v>
      </c>
    </row>
    <row r="610" spans="1:8" customHeight="1" ht="80">
      <c r="A610" s="3" t="s">
        <v>2466</v>
      </c>
      <c r="B610" s="3" t="e">
        <f>IMAGE("http://www.paskesz.eu/wp-content/uploads/products/original/6017.jpg",2)</f>
        <v>#NAME?</v>
      </c>
      <c r="C610" s="4" t="s">
        <v>2467</v>
      </c>
      <c r="D610" s="3" t="s">
        <v>218</v>
      </c>
      <c r="E610" s="3"/>
      <c r="F610" s="3" t="s">
        <v>1938</v>
      </c>
      <c r="G610" s="3" t="s">
        <v>2468</v>
      </c>
      <c r="H610" s="5" t="s">
        <v>2469</v>
      </c>
    </row>
    <row r="611" spans="1:8" customHeight="1" ht="80">
      <c r="A611" s="3" t="s">
        <v>2470</v>
      </c>
      <c r="B611" s="3" t="e">
        <f>IMAGE("http://www.paskesz.eu/wp-content/uploads/products/original/6018.jpg",2)</f>
        <v>#NAME?</v>
      </c>
      <c r="C611" s="4" t="s">
        <v>2471</v>
      </c>
      <c r="D611" s="3" t="s">
        <v>218</v>
      </c>
      <c r="E611" s="3"/>
      <c r="F611" s="3" t="s">
        <v>1938</v>
      </c>
      <c r="G611" s="3" t="s">
        <v>2472</v>
      </c>
      <c r="H611" s="5" t="s">
        <v>2473</v>
      </c>
    </row>
    <row r="612" spans="1:8" customHeight="1" ht="80">
      <c r="A612" s="3" t="s">
        <v>2474</v>
      </c>
      <c r="B612" s="3" t="e">
        <f>IMAGE("http://www.paskesz.eu/wp-content/uploads/products/original/6020.jpg",2)</f>
        <v>#NAME?</v>
      </c>
      <c r="C612" s="4" t="s">
        <v>2475</v>
      </c>
      <c r="D612" s="3" t="s">
        <v>218</v>
      </c>
      <c r="E612" s="3"/>
      <c r="F612" s="3" t="s">
        <v>1938</v>
      </c>
      <c r="G612" s="3" t="s">
        <v>2476</v>
      </c>
      <c r="H612" s="5" t="s">
        <v>2477</v>
      </c>
    </row>
    <row r="613" spans="1:8" customHeight="1" ht="80">
      <c r="A613" s="3" t="s">
        <v>2478</v>
      </c>
      <c r="B613" s="3" t="e">
        <f>IMAGE("http://www.paskesz.eu/wp-content/uploads/products/original/6021.jpg",2)</f>
        <v>#NAME?</v>
      </c>
      <c r="C613" s="4" t="s">
        <v>2479</v>
      </c>
      <c r="D613" s="3" t="s">
        <v>218</v>
      </c>
      <c r="E613" s="3"/>
      <c r="F613" s="3" t="s">
        <v>1938</v>
      </c>
      <c r="G613" s="3" t="s">
        <v>2480</v>
      </c>
      <c r="H613" s="5" t="s">
        <v>2481</v>
      </c>
    </row>
    <row r="614" spans="1:8" customHeight="1" ht="80">
      <c r="A614" s="3" t="s">
        <v>2482</v>
      </c>
      <c r="B614" s="3" t="e">
        <f>IMAGE("http://www.paskesz.eu/wp-content/uploads/products/original/6060.jpg",2)</f>
        <v>#NAME?</v>
      </c>
      <c r="C614" s="4" t="s">
        <v>2483</v>
      </c>
      <c r="D614" s="3" t="s">
        <v>218</v>
      </c>
      <c r="E614" s="3"/>
      <c r="F614" s="3" t="s">
        <v>213</v>
      </c>
      <c r="G614" s="3" t="s">
        <v>2484</v>
      </c>
      <c r="H614" s="5" t="s">
        <v>2485</v>
      </c>
    </row>
    <row r="615" spans="1:8" customHeight="1" ht="80">
      <c r="A615" s="3" t="s">
        <v>2486</v>
      </c>
      <c r="B615" s="3" t="e">
        <f>IMAGE("http://www.paskesz.eu/wp-content/uploads/products/original/6061.jpg",2)</f>
        <v>#NAME?</v>
      </c>
      <c r="C615" s="4" t="s">
        <v>2487</v>
      </c>
      <c r="D615" s="3" t="s">
        <v>218</v>
      </c>
      <c r="E615" s="3"/>
      <c r="F615" s="3" t="s">
        <v>17</v>
      </c>
      <c r="G615" s="3" t="s">
        <v>2488</v>
      </c>
      <c r="H615" s="5" t="s">
        <v>2489</v>
      </c>
    </row>
    <row r="616" spans="1:8" customHeight="1" ht="80">
      <c r="A616" s="3" t="s">
        <v>2490</v>
      </c>
      <c r="B616" s="3" t="e">
        <f>IMAGE("http://www.paskesz.eu/wp-content/uploads/products/original/6062.jpg",2)</f>
        <v>#NAME?</v>
      </c>
      <c r="C616" s="4" t="s">
        <v>2491</v>
      </c>
      <c r="D616" s="3" t="s">
        <v>218</v>
      </c>
      <c r="E616" s="3"/>
      <c r="F616" s="3" t="s">
        <v>17</v>
      </c>
      <c r="G616" s="3" t="s">
        <v>2488</v>
      </c>
      <c r="H616" s="5" t="s">
        <v>2492</v>
      </c>
    </row>
    <row r="617" spans="1:8" customHeight="1" ht="80">
      <c r="A617" s="3" t="s">
        <v>2493</v>
      </c>
      <c r="B617" s="3" t="e">
        <f>IMAGE("http://www.paskesz.eu/wp-content/uploads/products/original/6063.jpeg",2)</f>
        <v>#NAME?</v>
      </c>
      <c r="C617" s="4" t="s">
        <v>2494</v>
      </c>
      <c r="D617" s="3" t="s">
        <v>129</v>
      </c>
      <c r="E617" s="3"/>
      <c r="F617" s="3" t="s">
        <v>2495</v>
      </c>
      <c r="G617" s="3" t="s">
        <v>2496</v>
      </c>
      <c r="H617" s="5" t="s">
        <v>2497</v>
      </c>
    </row>
    <row r="618" spans="1:8" customHeight="1" ht="80">
      <c r="A618" s="3" t="s">
        <v>2498</v>
      </c>
      <c r="B618" s="3" t="e">
        <f>IMAGE("http://www.paskesz.eu/wp-content/uploads/products/original/6066.jpg",2)</f>
        <v>#NAME?</v>
      </c>
      <c r="C618" s="4" t="s">
        <v>2499</v>
      </c>
      <c r="D618" s="3" t="s">
        <v>129</v>
      </c>
      <c r="E618" s="3"/>
      <c r="F618" s="3" t="s">
        <v>2495</v>
      </c>
      <c r="G618" s="3" t="s">
        <v>2500</v>
      </c>
      <c r="H618" s="5" t="s">
        <v>2501</v>
      </c>
    </row>
    <row r="619" spans="1:8" customHeight="1" ht="80">
      <c r="A619" s="3" t="s">
        <v>2502</v>
      </c>
      <c r="B619" s="3" t="e">
        <f>IMAGE("http://www.paskesz.eu/wp-content/uploads/products/original/6069.jpg",2)</f>
        <v>#NAME?</v>
      </c>
      <c r="C619" s="4" t="s">
        <v>2503</v>
      </c>
      <c r="D619" s="3" t="s">
        <v>10</v>
      </c>
      <c r="E619" s="3"/>
      <c r="F619" s="3" t="s">
        <v>149</v>
      </c>
      <c r="G619" s="3" t="s">
        <v>2504</v>
      </c>
      <c r="H619" s="5" t="s">
        <v>2505</v>
      </c>
    </row>
    <row r="620" spans="1:8" customHeight="1" ht="80">
      <c r="A620" s="3" t="s">
        <v>2506</v>
      </c>
      <c r="B620" s="3" t="e">
        <f>IMAGE("http://www.paskesz.eu/wp-content/uploads/products/original/6070.jpg",2)</f>
        <v>#NAME?</v>
      </c>
      <c r="C620" s="4" t="s">
        <v>2507</v>
      </c>
      <c r="D620" s="3" t="s">
        <v>10</v>
      </c>
      <c r="E620" s="3"/>
      <c r="F620" s="3" t="s">
        <v>600</v>
      </c>
      <c r="G620" s="3" t="s">
        <v>2508</v>
      </c>
      <c r="H620" s="5" t="s">
        <v>2509</v>
      </c>
    </row>
    <row r="621" spans="1:8" customHeight="1" ht="80">
      <c r="A621" s="3" t="s">
        <v>2510</v>
      </c>
      <c r="B621" s="3" t="e">
        <f>IMAGE("http://www.paskesz.eu/wp-content/uploads/products/original/6087.jpg",2)</f>
        <v>#NAME?</v>
      </c>
      <c r="C621" s="4" t="s">
        <v>2511</v>
      </c>
      <c r="D621" s="3" t="s">
        <v>10</v>
      </c>
      <c r="E621" s="3"/>
      <c r="F621" s="3" t="s">
        <v>1534</v>
      </c>
      <c r="G621" s="3" t="s">
        <v>2512</v>
      </c>
      <c r="H621" s="5" t="s">
        <v>2513</v>
      </c>
    </row>
    <row r="622" spans="1:8" customHeight="1" ht="80">
      <c r="A622" s="3" t="s">
        <v>2514</v>
      </c>
      <c r="B622" s="3" t="e">
        <f>IMAGE("http://www.paskesz.eu/wp-content/uploads/products/original/6088.jpg",2)</f>
        <v>#NAME?</v>
      </c>
      <c r="C622" s="4" t="s">
        <v>2515</v>
      </c>
      <c r="D622" s="3" t="s">
        <v>10</v>
      </c>
      <c r="E622" s="3"/>
      <c r="F622" s="3" t="s">
        <v>10</v>
      </c>
      <c r="G622" s="3" t="s">
        <v>2516</v>
      </c>
      <c r="H622" s="5" t="s">
        <v>2517</v>
      </c>
    </row>
    <row r="623" spans="1:8" customHeight="1" ht="80">
      <c r="A623" s="3" t="s">
        <v>2518</v>
      </c>
      <c r="B623" s="3" t="e">
        <f>IMAGE("http://www.paskesz.eu/wp-content/uploads/products/original/6089.jpg",2)</f>
        <v>#NAME?</v>
      </c>
      <c r="C623" s="4" t="s">
        <v>2519</v>
      </c>
      <c r="D623" s="3" t="s">
        <v>10</v>
      </c>
      <c r="E623" s="3"/>
      <c r="F623" s="3" t="s">
        <v>120</v>
      </c>
      <c r="G623" s="3" t="s">
        <v>2520</v>
      </c>
      <c r="H623" s="5" t="s">
        <v>2521</v>
      </c>
    </row>
    <row r="624" spans="1:8" customHeight="1" ht="80">
      <c r="A624" s="3" t="s">
        <v>2522</v>
      </c>
      <c r="B624" s="3" t="e">
        <f>IMAGE("http://www.paskesz.eu/wp-content/uploads/products/original/6090_1.jpg",2)</f>
        <v>#NAME?</v>
      </c>
      <c r="C624" s="4" t="s">
        <v>2523</v>
      </c>
      <c r="D624" s="3" t="s">
        <v>268</v>
      </c>
      <c r="E624" s="3"/>
      <c r="F624" s="3" t="s">
        <v>2524</v>
      </c>
      <c r="G624" s="3" t="s">
        <v>2525</v>
      </c>
      <c r="H624" s="5" t="s">
        <v>2526</v>
      </c>
    </row>
    <row r="625" spans="1:8" customHeight="1" ht="80">
      <c r="A625" s="3" t="s">
        <v>2527</v>
      </c>
      <c r="B625" s="3" t="e">
        <f>IMAGE("http://www.paskesz.eu/wp-content/uploads/products/original/6091-scaled.jpg",2)</f>
        <v>#NAME?</v>
      </c>
      <c r="C625" s="4" t="s">
        <v>2528</v>
      </c>
      <c r="D625" s="3" t="s">
        <v>268</v>
      </c>
      <c r="E625" s="3"/>
      <c r="F625" s="3" t="s">
        <v>2529</v>
      </c>
      <c r="G625" s="3" t="s">
        <v>2530</v>
      </c>
      <c r="H625" s="5" t="s">
        <v>2531</v>
      </c>
    </row>
    <row r="626" spans="1:8" customHeight="1" ht="80">
      <c r="A626" s="3" t="s">
        <v>2532</v>
      </c>
      <c r="B626" s="3" t="e">
        <f>IMAGE("http://www.paskesz.eu/wp-content/uploads/products/original/6440.jpg",2)</f>
        <v>#NAME?</v>
      </c>
      <c r="C626" s="4" t="s">
        <v>2533</v>
      </c>
      <c r="D626" s="3" t="s">
        <v>268</v>
      </c>
      <c r="E626" s="3"/>
      <c r="F626" s="3" t="s">
        <v>749</v>
      </c>
      <c r="G626" s="3" t="s">
        <v>2534</v>
      </c>
      <c r="H626" s="5" t="s">
        <v>2535</v>
      </c>
    </row>
    <row r="627" spans="1:8" customHeight="1" ht="80">
      <c r="A627" s="3" t="s">
        <v>2536</v>
      </c>
      <c r="B627" s="3" t="e">
        <f>IMAGE("http://www.paskesz.eu/wp-content/uploads/products/original/6454.jpg",2)</f>
        <v>#NAME?</v>
      </c>
      <c r="C627" s="4" t="s">
        <v>2537</v>
      </c>
      <c r="D627" s="3" t="s">
        <v>10</v>
      </c>
      <c r="E627" s="3"/>
      <c r="F627" s="3" t="s">
        <v>163</v>
      </c>
      <c r="G627" s="3" t="s">
        <v>2538</v>
      </c>
      <c r="H627" s="5" t="s">
        <v>2539</v>
      </c>
    </row>
    <row r="628" spans="1:8" customHeight="1" ht="80">
      <c r="A628" s="3" t="s">
        <v>2540</v>
      </c>
      <c r="B628" s="3" t="e">
        <f>IMAGE("http://www.paskesz.eu/wp-content/uploads/products/original/6460_1.jpg",2)</f>
        <v>#NAME?</v>
      </c>
      <c r="C628" s="4" t="s">
        <v>2541</v>
      </c>
      <c r="D628" s="3" t="s">
        <v>10</v>
      </c>
      <c r="E628" s="3"/>
      <c r="F628" s="3" t="s">
        <v>254</v>
      </c>
      <c r="G628" s="3" t="s">
        <v>2542</v>
      </c>
      <c r="H628" s="5" t="s">
        <v>2543</v>
      </c>
    </row>
    <row r="629" spans="1:8" customHeight="1" ht="80">
      <c r="A629" s="3" t="s">
        <v>2544</v>
      </c>
      <c r="B629" s="3" t="e">
        <f>IMAGE("http://www.paskesz.eu/wp-content/uploads/products/original/6490.jpg",2)</f>
        <v>#NAME?</v>
      </c>
      <c r="C629" s="4" t="s">
        <v>2545</v>
      </c>
      <c r="D629" s="3" t="s">
        <v>10</v>
      </c>
      <c r="E629" s="3"/>
      <c r="F629" s="3" t="s">
        <v>2546</v>
      </c>
      <c r="G629" s="3" t="s">
        <v>2547</v>
      </c>
      <c r="H629" s="5" t="s">
        <v>2548</v>
      </c>
    </row>
    <row r="630" spans="1:8" customHeight="1" ht="80">
      <c r="A630" s="3" t="s">
        <v>2549</v>
      </c>
      <c r="B630" s="3" t="e">
        <f>IMAGE("http://www.paskesz.eu/wp-content/uploads/products/original/6491.jpg",2)</f>
        <v>#NAME?</v>
      </c>
      <c r="C630" s="4" t="s">
        <v>2550</v>
      </c>
      <c r="D630" s="3" t="s">
        <v>10</v>
      </c>
      <c r="E630" s="3"/>
      <c r="F630" s="3" t="s">
        <v>2551</v>
      </c>
      <c r="G630" s="3" t="s">
        <v>2552</v>
      </c>
      <c r="H630" s="5" t="s">
        <v>2553</v>
      </c>
    </row>
    <row r="631" spans="1:8" customHeight="1" ht="80">
      <c r="A631" s="3" t="s">
        <v>2554</v>
      </c>
      <c r="B631" s="3" t="e">
        <f>IMAGE("http://www.paskesz.eu/wp-content/uploads/products/original/6492.jpg",2)</f>
        <v>#NAME?</v>
      </c>
      <c r="C631" s="4" t="s">
        <v>2555</v>
      </c>
      <c r="D631" s="3" t="s">
        <v>10</v>
      </c>
      <c r="E631" s="3"/>
      <c r="F631" s="3" t="s">
        <v>2546</v>
      </c>
      <c r="G631" s="3" t="s">
        <v>2556</v>
      </c>
      <c r="H631" s="5" t="s">
        <v>2557</v>
      </c>
    </row>
    <row r="632" spans="1:8" customHeight="1" ht="80">
      <c r="A632" s="3" t="s">
        <v>2558</v>
      </c>
      <c r="B632" s="3" t="e">
        <f>IMAGE("http://www.paskesz.eu/wp-content/uploads/products/original/6494.jpg",2)</f>
        <v>#NAME?</v>
      </c>
      <c r="C632" s="4" t="s">
        <v>2559</v>
      </c>
      <c r="D632" s="3" t="s">
        <v>10</v>
      </c>
      <c r="E632" s="3"/>
      <c r="F632" s="3" t="s">
        <v>2551</v>
      </c>
      <c r="G632" s="3" t="s">
        <v>2560</v>
      </c>
      <c r="H632" s="5" t="s">
        <v>2561</v>
      </c>
    </row>
    <row r="633" spans="1:8" customHeight="1" ht="80">
      <c r="A633" s="3" t="s">
        <v>2562</v>
      </c>
      <c r="B633" s="3" t="e">
        <f>IMAGE("http://www.paskesz.eu/wp-content/uploads/products/original/6598.jpg",2)</f>
        <v>#NAME?</v>
      </c>
      <c r="C633" s="4" t="s">
        <v>2563</v>
      </c>
      <c r="D633" s="3" t="s">
        <v>10</v>
      </c>
      <c r="E633" s="3"/>
      <c r="F633" s="3" t="s">
        <v>2564</v>
      </c>
      <c r="G633" s="3" t="s">
        <v>2565</v>
      </c>
      <c r="H633" s="5" t="s">
        <v>2566</v>
      </c>
    </row>
    <row r="634" spans="1:8" customHeight="1" ht="80">
      <c r="A634" s="3" t="s">
        <v>2567</v>
      </c>
      <c r="B634" s="3" t="e">
        <f>IMAGE("http://www.paskesz.eu/wp-content/uploads/products/original/6620.jpg",2)</f>
        <v>#NAME?</v>
      </c>
      <c r="C634" s="4" t="s">
        <v>2568</v>
      </c>
      <c r="D634" s="3" t="s">
        <v>10</v>
      </c>
      <c r="E634" s="3"/>
      <c r="F634" s="3" t="s">
        <v>429</v>
      </c>
      <c r="G634" s="3" t="s">
        <v>2569</v>
      </c>
      <c r="H634" s="5" t="s">
        <v>2570</v>
      </c>
    </row>
    <row r="635" spans="1:8" customHeight="1" ht="80">
      <c r="A635" s="3" t="s">
        <v>2571</v>
      </c>
      <c r="B635" s="3" t="e">
        <f>IMAGE("http://www.paskesz.eu/wp-content/uploads/products/original/6621.jpg",2)</f>
        <v>#NAME?</v>
      </c>
      <c r="C635" s="4" t="s">
        <v>2572</v>
      </c>
      <c r="D635" s="3" t="s">
        <v>10</v>
      </c>
      <c r="E635" s="3"/>
      <c r="F635" s="3" t="s">
        <v>1957</v>
      </c>
      <c r="G635" s="3" t="s">
        <v>2573</v>
      </c>
      <c r="H635" s="5" t="s">
        <v>2574</v>
      </c>
    </row>
    <row r="636" spans="1:8" customHeight="1" ht="80">
      <c r="A636" s="3" t="s">
        <v>2575</v>
      </c>
      <c r="B636" s="3" t="e">
        <f>IMAGE("http://www.paskesz.eu/wp-content/uploads/products/original/6700.jpg",2)</f>
        <v>#NAME?</v>
      </c>
      <c r="C636" s="4" t="s">
        <v>2576</v>
      </c>
      <c r="D636" s="3" t="s">
        <v>218</v>
      </c>
      <c r="E636" s="3"/>
      <c r="F636" s="3" t="s">
        <v>2577</v>
      </c>
      <c r="G636" s="3" t="s">
        <v>2578</v>
      </c>
      <c r="H636" s="5" t="s">
        <v>2579</v>
      </c>
    </row>
    <row r="637" spans="1:8" customHeight="1" ht="80">
      <c r="A637" s="3" t="s">
        <v>2580</v>
      </c>
      <c r="B637" s="3" t="e">
        <f>IMAGE("http://www.paskesz.eu/wp-content/uploads/products/original/6701.jpg",2)</f>
        <v>#NAME?</v>
      </c>
      <c r="C637" s="4" t="s">
        <v>2581</v>
      </c>
      <c r="D637" s="3" t="s">
        <v>218</v>
      </c>
      <c r="E637" s="3"/>
      <c r="F637" s="3" t="s">
        <v>2577</v>
      </c>
      <c r="G637" s="3" t="s">
        <v>2582</v>
      </c>
      <c r="H637" s="5" t="s">
        <v>2583</v>
      </c>
    </row>
    <row r="638" spans="1:8" customHeight="1" ht="80">
      <c r="A638" s="3" t="s">
        <v>2584</v>
      </c>
      <c r="B638" s="3" t="e">
        <f>IMAGE("http://www.paskesz.eu/wp-content/uploads/products/original/6705.jpg",2)</f>
        <v>#NAME?</v>
      </c>
      <c r="C638" s="4" t="s">
        <v>2585</v>
      </c>
      <c r="D638" s="3" t="s">
        <v>218</v>
      </c>
      <c r="E638" s="3"/>
      <c r="F638" s="3" t="s">
        <v>2586</v>
      </c>
      <c r="G638" s="3" t="s">
        <v>2587</v>
      </c>
      <c r="H638" s="5" t="s">
        <v>2588</v>
      </c>
    </row>
    <row r="639" spans="1:8" customHeight="1" ht="80">
      <c r="A639" s="3" t="s">
        <v>2589</v>
      </c>
      <c r="B639" s="3" t="e">
        <f>IMAGE("http://www.paskesz.eu/wp-content/uploads/products/original/6706.jpg",2)</f>
        <v>#NAME?</v>
      </c>
      <c r="C639" s="4" t="s">
        <v>2590</v>
      </c>
      <c r="D639" s="3" t="s">
        <v>218</v>
      </c>
      <c r="E639" s="3"/>
      <c r="F639" s="3" t="s">
        <v>2591</v>
      </c>
      <c r="G639" s="3" t="s">
        <v>2592</v>
      </c>
      <c r="H639" s="5" t="s">
        <v>2593</v>
      </c>
    </row>
    <row r="640" spans="1:8" customHeight="1" ht="80">
      <c r="A640" s="3" t="s">
        <v>2594</v>
      </c>
      <c r="B640" s="3" t="e">
        <f>IMAGE("http://www.paskesz.eu/wp-content/uploads/products/original/6707.jpg",2)</f>
        <v>#NAME?</v>
      </c>
      <c r="C640" s="4" t="s">
        <v>2595</v>
      </c>
      <c r="D640" s="3" t="s">
        <v>218</v>
      </c>
      <c r="E640" s="3"/>
      <c r="F640" s="3" t="s">
        <v>2577</v>
      </c>
      <c r="G640" s="3" t="s">
        <v>2596</v>
      </c>
      <c r="H640" s="5" t="s">
        <v>2597</v>
      </c>
    </row>
    <row r="641" spans="1:8" customHeight="1" ht="80">
      <c r="A641" s="3" t="s">
        <v>2598</v>
      </c>
      <c r="B641" s="3" t="e">
        <f>IMAGE("http://www.paskesz.eu/wp-content/uploads/products/original/6710.jpg",2)</f>
        <v>#NAME?</v>
      </c>
      <c r="C641" s="4" t="s">
        <v>2599</v>
      </c>
      <c r="D641" s="3" t="s">
        <v>218</v>
      </c>
      <c r="E641" s="3"/>
      <c r="F641" s="3" t="s">
        <v>2577</v>
      </c>
      <c r="G641" s="3" t="s">
        <v>2600</v>
      </c>
      <c r="H641" s="5" t="s">
        <v>2601</v>
      </c>
    </row>
    <row r="642" spans="1:8" customHeight="1" ht="80">
      <c r="A642" s="3" t="s">
        <v>2602</v>
      </c>
      <c r="B642" s="3" t="e">
        <f>IMAGE("http://www.paskesz.eu/wp-content/uploads/products/original/6715.jpg",2)</f>
        <v>#NAME?</v>
      </c>
      <c r="C642" s="4" t="s">
        <v>2603</v>
      </c>
      <c r="D642" s="3" t="s">
        <v>218</v>
      </c>
      <c r="E642" s="3"/>
      <c r="F642" s="3" t="s">
        <v>2591</v>
      </c>
      <c r="G642" s="3" t="s">
        <v>2604</v>
      </c>
      <c r="H642" s="5" t="s">
        <v>2605</v>
      </c>
    </row>
    <row r="643" spans="1:8" customHeight="1" ht="80">
      <c r="A643" s="3" t="s">
        <v>2606</v>
      </c>
      <c r="B643" s="3" t="e">
        <f>IMAGE("http://www.paskesz.eu/wp-content/uploads/products/original/6720.jpg",2)</f>
        <v>#NAME?</v>
      </c>
      <c r="C643" s="4" t="s">
        <v>2607</v>
      </c>
      <c r="D643" s="3" t="s">
        <v>218</v>
      </c>
      <c r="E643" s="3"/>
      <c r="F643" s="3" t="s">
        <v>2577</v>
      </c>
      <c r="G643" s="3" t="s">
        <v>2608</v>
      </c>
      <c r="H643" s="5" t="s">
        <v>2609</v>
      </c>
    </row>
    <row r="644" spans="1:8" customHeight="1" ht="80">
      <c r="A644" s="3" t="s">
        <v>2610</v>
      </c>
      <c r="B644" s="3" t="e">
        <f>IMAGE("http://www.paskesz.eu/wp-content/uploads/products/original/6721.jpg",2)</f>
        <v>#NAME?</v>
      </c>
      <c r="C644" s="4" t="s">
        <v>2611</v>
      </c>
      <c r="D644" s="3" t="s">
        <v>218</v>
      </c>
      <c r="E644" s="3"/>
      <c r="F644" s="3" t="s">
        <v>2577</v>
      </c>
      <c r="G644" s="3" t="s">
        <v>2612</v>
      </c>
      <c r="H644" s="5" t="s">
        <v>2613</v>
      </c>
    </row>
    <row r="645" spans="1:8" customHeight="1" ht="80">
      <c r="A645" s="3" t="s">
        <v>2614</v>
      </c>
      <c r="B645" s="3" t="e">
        <f>IMAGE("http://www.paskesz.eu/wp-content/uploads/products/original/6723.jpg",2)</f>
        <v>#NAME?</v>
      </c>
      <c r="C645" s="4" t="s">
        <v>2615</v>
      </c>
      <c r="D645" s="3" t="s">
        <v>218</v>
      </c>
      <c r="E645" s="3"/>
      <c r="F645" s="3" t="s">
        <v>2577</v>
      </c>
      <c r="G645" s="3" t="s">
        <v>2616</v>
      </c>
      <c r="H645" s="5" t="s">
        <v>2617</v>
      </c>
    </row>
    <row r="646" spans="1:8" customHeight="1" ht="80">
      <c r="A646" s="3" t="s">
        <v>2618</v>
      </c>
      <c r="B646" s="3" t="e">
        <f>IMAGE("http://www.paskesz.eu/wp-content/uploads/products/original/6727.jpg",2)</f>
        <v>#NAME?</v>
      </c>
      <c r="C646" s="4" t="s">
        <v>2619</v>
      </c>
      <c r="D646" s="3" t="s">
        <v>218</v>
      </c>
      <c r="E646" s="3"/>
      <c r="F646" s="3" t="s">
        <v>2577</v>
      </c>
      <c r="G646" s="3" t="s">
        <v>2620</v>
      </c>
      <c r="H646" s="5" t="s">
        <v>2621</v>
      </c>
    </row>
    <row r="647" spans="1:8" customHeight="1" ht="80">
      <c r="A647" s="3" t="s">
        <v>2622</v>
      </c>
      <c r="B647" s="3" t="e">
        <f>IMAGE("http://www.paskesz.eu/wp-content/uploads/products/original/6733.jpg",2)</f>
        <v>#NAME?</v>
      </c>
      <c r="C647" s="4" t="s">
        <v>2623</v>
      </c>
      <c r="D647" s="3"/>
      <c r="E647" s="3"/>
      <c r="F647" s="3" t="s">
        <v>2624</v>
      </c>
      <c r="G647" s="3" t="s">
        <v>2625</v>
      </c>
      <c r="H647" s="5" t="s">
        <v>2626</v>
      </c>
    </row>
    <row r="648" spans="1:8" customHeight="1" ht="80">
      <c r="A648" s="3" t="s">
        <v>2627</v>
      </c>
      <c r="B648" s="3" t="e">
        <f>IMAGE("http://www.paskesz.eu/wp-content/uploads/products/original/6734.jpg",2)</f>
        <v>#NAME?</v>
      </c>
      <c r="C648" s="4" t="s">
        <v>2628</v>
      </c>
      <c r="D648" s="3"/>
      <c r="E648" s="3"/>
      <c r="F648" s="3" t="s">
        <v>2629</v>
      </c>
      <c r="G648" s="3" t="s">
        <v>2630</v>
      </c>
      <c r="H648" s="5" t="s">
        <v>2631</v>
      </c>
    </row>
    <row r="649" spans="1:8" customHeight="1" ht="80">
      <c r="A649" s="3" t="s">
        <v>2632</v>
      </c>
      <c r="B649" s="3" t="e">
        <f>IMAGE("http://www.paskesz.eu/wp-content/uploads/products/original/6763.jpg",2)</f>
        <v>#NAME?</v>
      </c>
      <c r="C649" s="4" t="s">
        <v>2633</v>
      </c>
      <c r="D649" s="3"/>
      <c r="E649" s="3"/>
      <c r="F649" s="3" t="s">
        <v>2634</v>
      </c>
      <c r="G649" s="3" t="s">
        <v>2635</v>
      </c>
      <c r="H649" s="5" t="s">
        <v>2636</v>
      </c>
    </row>
    <row r="650" spans="1:8" customHeight="1" ht="80">
      <c r="A650" s="3" t="s">
        <v>2637</v>
      </c>
      <c r="B650" s="3" t="e">
        <f>IMAGE("http://www.paskesz.eu/wp-content/uploads/products/original/6764.jpg",2)</f>
        <v>#NAME?</v>
      </c>
      <c r="C650" s="4" t="s">
        <v>2638</v>
      </c>
      <c r="D650" s="3"/>
      <c r="E650" s="3"/>
      <c r="F650" s="3" t="s">
        <v>2634</v>
      </c>
      <c r="G650" s="3" t="s">
        <v>2639</v>
      </c>
      <c r="H650" s="5" t="s">
        <v>2640</v>
      </c>
    </row>
    <row r="651" spans="1:8" customHeight="1" ht="80">
      <c r="A651" s="3" t="s">
        <v>2641</v>
      </c>
      <c r="B651" s="3" t="e">
        <f>IMAGE("http://www.paskesz.eu/wp-content/uploads/products/original/6765.jpg",2)</f>
        <v>#NAME?</v>
      </c>
      <c r="C651" s="4" t="s">
        <v>2642</v>
      </c>
      <c r="D651" s="3"/>
      <c r="E651" s="3"/>
      <c r="F651" s="3" t="s">
        <v>2634</v>
      </c>
      <c r="G651" s="3" t="s">
        <v>2643</v>
      </c>
      <c r="H651" s="5" t="s">
        <v>2644</v>
      </c>
    </row>
    <row r="652" spans="1:8" customHeight="1" ht="80">
      <c r="A652" s="3" t="s">
        <v>2645</v>
      </c>
      <c r="B652" s="3" t="e">
        <f>IMAGE("http://www.paskesz.eu/wp-content/uploads/products/original/6766.jpg",2)</f>
        <v>#NAME?</v>
      </c>
      <c r="C652" s="4" t="s">
        <v>2646</v>
      </c>
      <c r="D652" s="3"/>
      <c r="E652" s="3"/>
      <c r="F652" s="3" t="s">
        <v>2634</v>
      </c>
      <c r="G652" s="3" t="s">
        <v>2647</v>
      </c>
      <c r="H652" s="5" t="s">
        <v>2648</v>
      </c>
    </row>
    <row r="653" spans="1:8" customHeight="1" ht="80">
      <c r="A653" s="3" t="s">
        <v>2649</v>
      </c>
      <c r="B653" s="3" t="e">
        <f>IMAGE("http://www.paskesz.eu/wp-content/uploads/products/original/6767.jpg",2)</f>
        <v>#NAME?</v>
      </c>
      <c r="C653" s="4" t="s">
        <v>2650</v>
      </c>
      <c r="D653" s="3"/>
      <c r="E653" s="3"/>
      <c r="F653" s="3" t="s">
        <v>1119</v>
      </c>
      <c r="G653" s="3" t="s">
        <v>2651</v>
      </c>
      <c r="H653" s="5" t="s">
        <v>2652</v>
      </c>
    </row>
    <row r="654" spans="1:8" customHeight="1" ht="80">
      <c r="A654" s="3" t="s">
        <v>2653</v>
      </c>
      <c r="B654" s="3" t="e">
        <f>IMAGE("http://www.paskesz.eu/wp-content/uploads/products/original/6870.jpg",2)</f>
        <v>#NAME?</v>
      </c>
      <c r="C654" s="4" t="s">
        <v>2654</v>
      </c>
      <c r="D654" s="3"/>
      <c r="E654" s="3"/>
      <c r="F654" s="3" t="s">
        <v>2655</v>
      </c>
      <c r="G654" s="3" t="s">
        <v>2656</v>
      </c>
      <c r="H654" s="5" t="s">
        <v>2657</v>
      </c>
    </row>
    <row r="655" spans="1:8" customHeight="1" ht="80">
      <c r="A655" s="3" t="s">
        <v>2658</v>
      </c>
      <c r="B655" s="3" t="e">
        <f>IMAGE("http://www.paskesz.eu/wp-content/uploads/products/original/6871.jpg",2)</f>
        <v>#NAME?</v>
      </c>
      <c r="C655" s="4" t="s">
        <v>2659</v>
      </c>
      <c r="D655" s="3"/>
      <c r="E655" s="3"/>
      <c r="F655" s="3" t="s">
        <v>2660</v>
      </c>
      <c r="G655" s="3" t="s">
        <v>2661</v>
      </c>
      <c r="H655" s="5" t="s">
        <v>2662</v>
      </c>
    </row>
    <row r="656" spans="1:8" customHeight="1" ht="80">
      <c r="A656" s="3" t="s">
        <v>2663</v>
      </c>
      <c r="B656" s="3" t="e">
        <f>IMAGE("http://www.paskesz.eu/wp-content/uploads/products/original/6872.jpg",2)</f>
        <v>#NAME?</v>
      </c>
      <c r="C656" s="4" t="s">
        <v>2664</v>
      </c>
      <c r="D656" s="3"/>
      <c r="E656" s="3"/>
      <c r="F656" s="3" t="s">
        <v>2665</v>
      </c>
      <c r="G656" s="3" t="s">
        <v>2666</v>
      </c>
      <c r="H656" s="5" t="s">
        <v>2667</v>
      </c>
    </row>
    <row r="657" spans="1:8" customHeight="1" ht="80">
      <c r="A657" s="3" t="s">
        <v>2668</v>
      </c>
      <c r="B657" s="3" t="e">
        <f>IMAGE("http://www.paskesz.eu/wp-content/uploads/products/original/6873.jpg",2)</f>
        <v>#NAME?</v>
      </c>
      <c r="C657" s="4" t="s">
        <v>2669</v>
      </c>
      <c r="D657" s="3"/>
      <c r="E657" s="3"/>
      <c r="F657" s="3" t="s">
        <v>2670</v>
      </c>
      <c r="G657" s="3" t="s">
        <v>2671</v>
      </c>
      <c r="H657" s="5" t="s">
        <v>2672</v>
      </c>
    </row>
    <row r="658" spans="1:8" customHeight="1" ht="80">
      <c r="A658" s="3" t="s">
        <v>2673</v>
      </c>
      <c r="B658" s="3" t="e">
        <f>IMAGE("http://www.paskesz.eu/wp-content/uploads/products/original/6874.jpg",2)</f>
        <v>#NAME?</v>
      </c>
      <c r="C658" s="4" t="s">
        <v>2674</v>
      </c>
      <c r="D658" s="3"/>
      <c r="E658" s="3"/>
      <c r="F658" s="3" t="s">
        <v>2675</v>
      </c>
      <c r="G658" s="3" t="s">
        <v>2676</v>
      </c>
      <c r="H658" s="5" t="s">
        <v>2677</v>
      </c>
    </row>
    <row r="659" spans="1:8" customHeight="1" ht="80">
      <c r="A659" s="3" t="s">
        <v>2678</v>
      </c>
      <c r="B659" s="3" t="e">
        <f>IMAGE("http://www.paskesz.eu/wp-content/uploads/products/original/6880-scaled.jpg",2)</f>
        <v>#NAME?</v>
      </c>
      <c r="C659" s="4" t="s">
        <v>2679</v>
      </c>
      <c r="D659" s="3"/>
      <c r="E659" s="3"/>
      <c r="F659" s="3" t="s">
        <v>2680</v>
      </c>
      <c r="G659" s="3" t="s">
        <v>2681</v>
      </c>
      <c r="H659" s="5" t="s">
        <v>2682</v>
      </c>
    </row>
    <row r="660" spans="1:8" customHeight="1" ht="80">
      <c r="A660" s="3" t="s">
        <v>38</v>
      </c>
      <c r="B660" s="3" t="e">
        <f>IMAGE("http://www.paskesz.eu/wp-content/uploads/products/original/6900.jpg",2)</f>
        <v>#NAME?</v>
      </c>
      <c r="C660" s="4" t="s">
        <v>2683</v>
      </c>
      <c r="D660" s="3" t="s">
        <v>218</v>
      </c>
      <c r="E660" s="3"/>
      <c r="F660" s="3" t="s">
        <v>148</v>
      </c>
      <c r="G660" s="3" t="s">
        <v>2684</v>
      </c>
      <c r="H660" s="5" t="s">
        <v>2685</v>
      </c>
    </row>
    <row r="661" spans="1:8" customHeight="1" ht="80">
      <c r="A661" s="3" t="s">
        <v>2686</v>
      </c>
      <c r="B661" s="3" t="e">
        <f>IMAGE("http://www.paskesz.eu/wp-content/uploads/products/original/6901.jpg",2)</f>
        <v>#NAME?</v>
      </c>
      <c r="C661" s="4" t="s">
        <v>2687</v>
      </c>
      <c r="D661" s="3" t="s">
        <v>218</v>
      </c>
      <c r="E661" s="3"/>
      <c r="F661" s="3" t="s">
        <v>429</v>
      </c>
      <c r="G661" s="3" t="s">
        <v>2688</v>
      </c>
      <c r="H661" s="5" t="s">
        <v>2689</v>
      </c>
    </row>
    <row r="662" spans="1:8" customHeight="1" ht="80">
      <c r="A662" s="3" t="s">
        <v>2690</v>
      </c>
      <c r="B662" s="3" t="e">
        <f>IMAGE("http://www.paskesz.eu/wp-content/uploads/products/original/6902.jpg",2)</f>
        <v>#NAME?</v>
      </c>
      <c r="C662" s="4" t="s">
        <v>2691</v>
      </c>
      <c r="D662" s="3" t="s">
        <v>10</v>
      </c>
      <c r="E662" s="3"/>
      <c r="F662" s="3" t="s">
        <v>429</v>
      </c>
      <c r="G662" s="3" t="s">
        <v>2692</v>
      </c>
      <c r="H662" s="5" t="s">
        <v>2693</v>
      </c>
    </row>
    <row r="663" spans="1:8" customHeight="1" ht="80">
      <c r="A663" s="3" t="s">
        <v>2694</v>
      </c>
      <c r="B663" s="3" t="e">
        <f>IMAGE("http://www.paskesz.eu/wp-content/uploads/products/original/6982N.jpg",2)</f>
        <v>#NAME?</v>
      </c>
      <c r="C663" s="4" t="s">
        <v>2695</v>
      </c>
      <c r="D663" s="3" t="s">
        <v>10</v>
      </c>
      <c r="E663" s="3"/>
      <c r="F663" s="3" t="s">
        <v>95</v>
      </c>
      <c r="G663" s="3" t="s">
        <v>2696</v>
      </c>
      <c r="H663" s="5" t="s">
        <v>2697</v>
      </c>
    </row>
    <row r="664" spans="1:8" customHeight="1" ht="80">
      <c r="A664" s="3" t="s">
        <v>2698</v>
      </c>
      <c r="B664" s="3" t="e">
        <f>IMAGE("http://www.paskesz.eu/wp-content/uploads/products/original/6985.jpg",2)</f>
        <v>#NAME?</v>
      </c>
      <c r="C664" s="4" t="s">
        <v>2699</v>
      </c>
      <c r="D664" s="3" t="s">
        <v>10</v>
      </c>
      <c r="E664" s="3"/>
      <c r="F664" s="3" t="s">
        <v>2700</v>
      </c>
      <c r="G664" s="3" t="s">
        <v>2701</v>
      </c>
      <c r="H664" s="5" t="s">
        <v>2702</v>
      </c>
    </row>
    <row r="665" spans="1:8" customHeight="1" ht="80">
      <c r="A665" s="3" t="s">
        <v>2703</v>
      </c>
      <c r="B665" s="3" t="e">
        <f>IMAGE("http://www.paskesz.eu/wp-content/uploads/products/original/6986-scaled.jpg",2)</f>
        <v>#NAME?</v>
      </c>
      <c r="C665" s="4" t="s">
        <v>2704</v>
      </c>
      <c r="D665" s="3" t="s">
        <v>10</v>
      </c>
      <c r="E665" s="3"/>
      <c r="F665" s="3" t="s">
        <v>2700</v>
      </c>
      <c r="G665" s="3" t="s">
        <v>2705</v>
      </c>
      <c r="H665" s="5" t="s">
        <v>2706</v>
      </c>
    </row>
    <row r="666" spans="1:8" customHeight="1" ht="80">
      <c r="A666" s="3" t="s">
        <v>2707</v>
      </c>
      <c r="B666" s="3" t="e">
        <f>IMAGE("http://www.paskesz.eu/wp-content/uploads/products/original/6987-scaled.jpg",2)</f>
        <v>#NAME?</v>
      </c>
      <c r="C666" s="4" t="s">
        <v>2708</v>
      </c>
      <c r="D666" s="3" t="s">
        <v>10</v>
      </c>
      <c r="E666" s="3"/>
      <c r="F666" s="3" t="s">
        <v>2700</v>
      </c>
      <c r="G666" s="3" t="s">
        <v>2709</v>
      </c>
      <c r="H666" s="5" t="s">
        <v>2710</v>
      </c>
    </row>
    <row r="667" spans="1:8" customHeight="1" ht="80">
      <c r="A667" s="3" t="s">
        <v>2711</v>
      </c>
      <c r="B667" s="3" t="e">
        <f>IMAGE("http://www.paskesz.eu/wp-content/uploads/products/original/7005.jpg",2)</f>
        <v>#NAME?</v>
      </c>
      <c r="C667" s="4" t="s">
        <v>2712</v>
      </c>
      <c r="D667" s="3"/>
      <c r="E667" s="3"/>
      <c r="F667" s="3" t="s">
        <v>936</v>
      </c>
      <c r="G667" s="3" t="s">
        <v>2713</v>
      </c>
      <c r="H667" s="5" t="s">
        <v>2714</v>
      </c>
    </row>
    <row r="668" spans="1:8" customHeight="1" ht="80">
      <c r="A668" s="3" t="s">
        <v>2715</v>
      </c>
      <c r="B668" s="3" t="e">
        <f>IMAGE("http://www.paskesz.eu/wp-content/uploads/products/original/7006.jpg",2)</f>
        <v>#NAME?</v>
      </c>
      <c r="C668" s="4" t="s">
        <v>2716</v>
      </c>
      <c r="D668" s="3"/>
      <c r="E668" s="3"/>
      <c r="F668" s="3" t="s">
        <v>936</v>
      </c>
      <c r="G668" s="3" t="s">
        <v>2717</v>
      </c>
      <c r="H668" s="5" t="s">
        <v>2718</v>
      </c>
    </row>
    <row r="669" spans="1:8" customHeight="1" ht="80">
      <c r="A669" s="3" t="s">
        <v>2719</v>
      </c>
      <c r="B669" s="3" t="e">
        <f>IMAGE("http://www.paskesz.eu/wp-content/uploads/products/original/7007.jpg",2)</f>
        <v>#NAME?</v>
      </c>
      <c r="C669" s="4" t="s">
        <v>2720</v>
      </c>
      <c r="D669" s="3"/>
      <c r="E669" s="3"/>
      <c r="F669" s="3" t="s">
        <v>2721</v>
      </c>
      <c r="G669" s="3" t="s">
        <v>2722</v>
      </c>
      <c r="H669" s="5" t="s">
        <v>2723</v>
      </c>
    </row>
    <row r="670" spans="1:8" customHeight="1" ht="80">
      <c r="A670" s="3" t="s">
        <v>2724</v>
      </c>
      <c r="B670" s="3" t="e">
        <f>IMAGE("http://www.paskesz.eu/wp-content/uploads/products/original/7010.jpg",2)</f>
        <v>#NAME?</v>
      </c>
      <c r="C670" s="4" t="s">
        <v>2725</v>
      </c>
      <c r="D670" s="3" t="s">
        <v>120</v>
      </c>
      <c r="E670" s="3"/>
      <c r="F670" s="3" t="s">
        <v>130</v>
      </c>
      <c r="G670" s="3" t="s">
        <v>2726</v>
      </c>
      <c r="H670" s="5" t="s">
        <v>2727</v>
      </c>
    </row>
    <row r="671" spans="1:8" customHeight="1" ht="80">
      <c r="A671" s="3" t="s">
        <v>2728</v>
      </c>
      <c r="B671" s="3" t="e">
        <f>IMAGE("http://www.paskesz.eu/wp-content/uploads/products/original/7016.jpg",2)</f>
        <v>#NAME?</v>
      </c>
      <c r="C671" s="4" t="s">
        <v>2729</v>
      </c>
      <c r="D671" s="3" t="s">
        <v>502</v>
      </c>
      <c r="E671" s="3"/>
      <c r="F671" s="3" t="s">
        <v>2072</v>
      </c>
      <c r="G671" s="3" t="s">
        <v>2730</v>
      </c>
      <c r="H671" s="5" t="s">
        <v>2731</v>
      </c>
    </row>
    <row r="672" spans="1:8" customHeight="1" ht="80">
      <c r="A672" s="3" t="s">
        <v>2732</v>
      </c>
      <c r="B672" s="3" t="e">
        <f>IMAGE("http://www.paskesz.eu/wp-content/uploads/products/original/7018-scaled.jpg",2)</f>
        <v>#NAME?</v>
      </c>
      <c r="C672" s="4" t="s">
        <v>2733</v>
      </c>
      <c r="D672" s="3"/>
      <c r="E672" s="3"/>
      <c r="F672" s="3" t="s">
        <v>2734</v>
      </c>
      <c r="G672" s="3" t="s">
        <v>2735</v>
      </c>
      <c r="H672" s="5" t="s">
        <v>2736</v>
      </c>
    </row>
    <row r="673" spans="1:8" customHeight="1" ht="80">
      <c r="A673" s="3" t="s">
        <v>2737</v>
      </c>
      <c r="B673" s="3" t="e">
        <f>IMAGE("http://www.paskesz.eu/wp-content/uploads/products/original/7019-scaled.jpg",2)</f>
        <v>#NAME?</v>
      </c>
      <c r="C673" s="4" t="s">
        <v>2738</v>
      </c>
      <c r="D673" s="3"/>
      <c r="E673" s="3"/>
      <c r="F673" s="3" t="s">
        <v>2739</v>
      </c>
      <c r="G673" s="3" t="s">
        <v>2740</v>
      </c>
      <c r="H673" s="5" t="s">
        <v>2741</v>
      </c>
    </row>
    <row r="674" spans="1:8" customHeight="1" ht="80">
      <c r="A674" s="3" t="s">
        <v>2742</v>
      </c>
      <c r="B674" s="3" t="e">
        <f>IMAGE("http://www.paskesz.eu/wp-content/uploads/products/original/7021-scaled.jpg",2)</f>
        <v>#NAME?</v>
      </c>
      <c r="C674" s="4" t="s">
        <v>2743</v>
      </c>
      <c r="D674" s="3" t="s">
        <v>218</v>
      </c>
      <c r="E674" s="3"/>
      <c r="F674" s="3" t="s">
        <v>558</v>
      </c>
      <c r="G674" s="3" t="s">
        <v>2744</v>
      </c>
      <c r="H674" s="5" t="s">
        <v>2745</v>
      </c>
    </row>
    <row r="675" spans="1:8" customHeight="1" ht="80">
      <c r="A675" s="3" t="s">
        <v>2746</v>
      </c>
      <c r="B675" s="3" t="e">
        <f>IMAGE("http://www.paskesz.eu/wp-content/uploads/products/original/7023.jpg",2)</f>
        <v>#NAME?</v>
      </c>
      <c r="C675" s="4" t="s">
        <v>2747</v>
      </c>
      <c r="D675" s="3" t="s">
        <v>218</v>
      </c>
      <c r="E675" s="3"/>
      <c r="F675" s="3" t="s">
        <v>558</v>
      </c>
      <c r="G675" s="3" t="s">
        <v>2748</v>
      </c>
      <c r="H675" s="5" t="s">
        <v>2749</v>
      </c>
    </row>
    <row r="676" spans="1:8" customHeight="1" ht="80">
      <c r="A676" s="3" t="s">
        <v>2750</v>
      </c>
      <c r="B676" s="3" t="e">
        <f>IMAGE("http://www.paskesz.eu/wp-content/uploads/products/original/7024.jpg",2)</f>
        <v>#NAME?</v>
      </c>
      <c r="C676" s="4" t="s">
        <v>2751</v>
      </c>
      <c r="D676" s="3" t="s">
        <v>268</v>
      </c>
      <c r="E676" s="3"/>
      <c r="F676" s="3" t="s">
        <v>148</v>
      </c>
      <c r="G676" s="3" t="s">
        <v>2752</v>
      </c>
      <c r="H676" s="5" t="s">
        <v>2753</v>
      </c>
    </row>
    <row r="677" spans="1:8" customHeight="1" ht="80">
      <c r="A677" s="3" t="s">
        <v>2754</v>
      </c>
      <c r="B677" s="3" t="e">
        <f>IMAGE("http://www.paskesz.eu/wp-content/uploads/products/original/7025.jpg",2)</f>
        <v>#NAME?</v>
      </c>
      <c r="C677" s="4" t="s">
        <v>2755</v>
      </c>
      <c r="D677" s="3" t="s">
        <v>638</v>
      </c>
      <c r="E677" s="3"/>
      <c r="F677" s="3" t="s">
        <v>558</v>
      </c>
      <c r="G677" s="3" t="s">
        <v>2756</v>
      </c>
      <c r="H677" s="5" t="s">
        <v>2757</v>
      </c>
    </row>
    <row r="678" spans="1:8" customHeight="1" ht="80">
      <c r="A678" s="3" t="s">
        <v>2758</v>
      </c>
      <c r="B678" s="3" t="e">
        <f>IMAGE("http://www.paskesz.eu/wp-content/uploads/products/original/7026.jpg",2)</f>
        <v>#NAME?</v>
      </c>
      <c r="C678" s="4" t="s">
        <v>2759</v>
      </c>
      <c r="D678" s="3" t="s">
        <v>218</v>
      </c>
      <c r="E678" s="3"/>
      <c r="F678" s="3" t="s">
        <v>558</v>
      </c>
      <c r="G678" s="3" t="s">
        <v>2760</v>
      </c>
      <c r="H678" s="5" t="s">
        <v>2761</v>
      </c>
    </row>
    <row r="679" spans="1:8" customHeight="1" ht="80">
      <c r="A679" s="3" t="s">
        <v>2762</v>
      </c>
      <c r="B679" s="3" t="e">
        <f>IMAGE("http://www.paskesz.eu/wp-content/uploads/products/original/7027.jpg",2)</f>
        <v>#NAME?</v>
      </c>
      <c r="C679" s="4" t="s">
        <v>2763</v>
      </c>
      <c r="D679" s="3" t="s">
        <v>10</v>
      </c>
      <c r="E679" s="3"/>
      <c r="F679" s="3" t="s">
        <v>177</v>
      </c>
      <c r="G679" s="3" t="s">
        <v>2764</v>
      </c>
      <c r="H679" s="5" t="s">
        <v>2765</v>
      </c>
    </row>
    <row r="680" spans="1:8" customHeight="1" ht="80">
      <c r="A680" s="3" t="s">
        <v>2766</v>
      </c>
      <c r="B680" s="3" t="e">
        <f>IMAGE("http://www.paskesz.eu/wp-content/uploads/products/original/7028.jpg",2)</f>
        <v>#NAME?</v>
      </c>
      <c r="C680" s="4" t="s">
        <v>2767</v>
      </c>
      <c r="D680" s="3" t="s">
        <v>10</v>
      </c>
      <c r="E680" s="3"/>
      <c r="F680" s="3" t="s">
        <v>177</v>
      </c>
      <c r="G680" s="3" t="s">
        <v>2768</v>
      </c>
      <c r="H680" s="5" t="s">
        <v>2769</v>
      </c>
    </row>
    <row r="681" spans="1:8" customHeight="1" ht="80">
      <c r="A681" s="3" t="s">
        <v>2770</v>
      </c>
      <c r="B681" s="3" t="e">
        <f>IMAGE("http://www.paskesz.eu/wp-content/uploads/products/original/7029.jpg",2)</f>
        <v>#NAME?</v>
      </c>
      <c r="C681" s="4" t="s">
        <v>2771</v>
      </c>
      <c r="D681" s="3" t="s">
        <v>11</v>
      </c>
      <c r="E681" s="3"/>
      <c r="F681" s="3" t="s">
        <v>2772</v>
      </c>
      <c r="G681" s="3" t="s">
        <v>2773</v>
      </c>
      <c r="H681" s="5" t="s">
        <v>2774</v>
      </c>
    </row>
    <row r="682" spans="1:8" customHeight="1" ht="80">
      <c r="A682" s="3" t="s">
        <v>2775</v>
      </c>
      <c r="B682" s="3" t="e">
        <f>IMAGE("http://www.paskesz.eu/wp-content/uploads/products/original/7030.jpg",2)</f>
        <v>#NAME?</v>
      </c>
      <c r="C682" s="4" t="s">
        <v>2776</v>
      </c>
      <c r="D682" s="3" t="s">
        <v>11</v>
      </c>
      <c r="E682" s="3"/>
      <c r="F682" s="3" t="s">
        <v>2777</v>
      </c>
      <c r="G682" s="3" t="s">
        <v>2778</v>
      </c>
      <c r="H682" s="5" t="s">
        <v>2779</v>
      </c>
    </row>
    <row r="683" spans="1:8" customHeight="1" ht="80">
      <c r="A683" s="3" t="s">
        <v>2780</v>
      </c>
      <c r="B683" s="3" t="e">
        <f>IMAGE("http://www.paskesz.eu/wp-content/uploads/products/original/7031.jpg",2)</f>
        <v>#NAME?</v>
      </c>
      <c r="C683" s="4" t="s">
        <v>2781</v>
      </c>
      <c r="D683" s="3" t="s">
        <v>11</v>
      </c>
      <c r="E683" s="3"/>
      <c r="F683" s="3" t="s">
        <v>2777</v>
      </c>
      <c r="G683" s="3" t="s">
        <v>2782</v>
      </c>
      <c r="H683" s="5" t="s">
        <v>2783</v>
      </c>
    </row>
    <row r="684" spans="1:8" customHeight="1" ht="80">
      <c r="A684" s="3" t="s">
        <v>2784</v>
      </c>
      <c r="B684" s="3" t="e">
        <f>IMAGE("http://www.paskesz.eu/wp-content/uploads/products/original/7033.jpg",2)</f>
        <v>#NAME?</v>
      </c>
      <c r="C684" s="4" t="s">
        <v>2785</v>
      </c>
      <c r="D684" s="3" t="s">
        <v>218</v>
      </c>
      <c r="E684" s="3"/>
      <c r="F684" s="3" t="s">
        <v>2786</v>
      </c>
      <c r="G684" s="3" t="s">
        <v>2787</v>
      </c>
      <c r="H684" s="5" t="s">
        <v>2788</v>
      </c>
    </row>
    <row r="685" spans="1:8" customHeight="1" ht="80">
      <c r="A685" s="3" t="s">
        <v>2789</v>
      </c>
      <c r="B685" s="3" t="e">
        <f>IMAGE("http://www.paskesz.eu/wp-content/uploads/products/original/7034.jpg",2)</f>
        <v>#NAME?</v>
      </c>
      <c r="C685" s="4" t="s">
        <v>2790</v>
      </c>
      <c r="D685" s="3" t="s">
        <v>218</v>
      </c>
      <c r="E685" s="3"/>
      <c r="F685" s="3" t="s">
        <v>1957</v>
      </c>
      <c r="G685" s="3" t="s">
        <v>2791</v>
      </c>
      <c r="H685" s="5" t="s">
        <v>2792</v>
      </c>
    </row>
    <row r="686" spans="1:8" customHeight="1" ht="80">
      <c r="A686" s="3" t="s">
        <v>2793</v>
      </c>
      <c r="B686" s="3" t="e">
        <f>IMAGE("http://www.paskesz.eu/wp-content/uploads/products/original/7035.jpg",2)</f>
        <v>#NAME?</v>
      </c>
      <c r="C686" s="4" t="s">
        <v>2794</v>
      </c>
      <c r="D686" s="3" t="s">
        <v>218</v>
      </c>
      <c r="E686" s="3"/>
      <c r="F686" s="3" t="s">
        <v>2795</v>
      </c>
      <c r="G686" s="3" t="s">
        <v>2796</v>
      </c>
      <c r="H686" s="5" t="s">
        <v>2797</v>
      </c>
    </row>
    <row r="687" spans="1:8" customHeight="1" ht="80">
      <c r="A687" s="3" t="s">
        <v>2798</v>
      </c>
      <c r="B687" s="3" t="e">
        <f>IMAGE("http://www.paskesz.eu/wp-content/uploads/products/original/7036.jpg",2)</f>
        <v>#NAME?</v>
      </c>
      <c r="C687" s="4" t="s">
        <v>2799</v>
      </c>
      <c r="D687" s="3" t="s">
        <v>218</v>
      </c>
      <c r="E687" s="3"/>
      <c r="F687" s="3" t="s">
        <v>2800</v>
      </c>
      <c r="G687" s="3" t="s">
        <v>2801</v>
      </c>
      <c r="H687" s="5" t="s">
        <v>2802</v>
      </c>
    </row>
    <row r="688" spans="1:8" customHeight="1" ht="80">
      <c r="A688" s="3" t="s">
        <v>2803</v>
      </c>
      <c r="B688" s="3" t="e">
        <f>IMAGE("http://www.paskesz.eu/wp-content/uploads/products/original/7037.jpg",2)</f>
        <v>#NAME?</v>
      </c>
      <c r="C688" s="4" t="s">
        <v>2804</v>
      </c>
      <c r="D688" s="3" t="s">
        <v>268</v>
      </c>
      <c r="E688" s="3"/>
      <c r="F688" s="3" t="s">
        <v>10</v>
      </c>
      <c r="G688" s="3" t="s">
        <v>2805</v>
      </c>
      <c r="H688" s="5" t="s">
        <v>2806</v>
      </c>
    </row>
    <row r="689" spans="1:8" customHeight="1" ht="80">
      <c r="A689" s="3" t="s">
        <v>2807</v>
      </c>
      <c r="B689" s="3" t="e">
        <f>IMAGE("http://www.paskesz.eu/wp-content/uploads/products/original/7037B.jpg",2)</f>
        <v>#NAME?</v>
      </c>
      <c r="C689" s="4" t="s">
        <v>2808</v>
      </c>
      <c r="D689" s="3" t="s">
        <v>268</v>
      </c>
      <c r="E689" s="3"/>
      <c r="F689" s="3" t="s">
        <v>10</v>
      </c>
      <c r="G689" s="3"/>
      <c r="H689" s="5" t="s">
        <v>2809</v>
      </c>
    </row>
    <row r="690" spans="1:8" customHeight="1" ht="80">
      <c r="A690" s="3" t="s">
        <v>2810</v>
      </c>
      <c r="B690" s="3" t="e">
        <f>IMAGE("http://www.paskesz.eu/wp-content/uploads/products/original/7037S.jpg",2)</f>
        <v>#NAME?</v>
      </c>
      <c r="C690" s="4" t="s">
        <v>2811</v>
      </c>
      <c r="D690" s="3" t="s">
        <v>268</v>
      </c>
      <c r="E690" s="3"/>
      <c r="F690" s="3" t="s">
        <v>10</v>
      </c>
      <c r="G690" s="3"/>
      <c r="H690" s="5" t="s">
        <v>2812</v>
      </c>
    </row>
    <row r="691" spans="1:8" customHeight="1" ht="80">
      <c r="A691" s="3" t="s">
        <v>2813</v>
      </c>
      <c r="B691" s="3" t="e">
        <f>IMAGE("http://www.paskesz.eu/wp-content/uploads/products/original/7038.jpg",2)</f>
        <v>#NAME?</v>
      </c>
      <c r="C691" s="4" t="s">
        <v>2814</v>
      </c>
      <c r="D691" s="3" t="s">
        <v>10</v>
      </c>
      <c r="E691" s="3"/>
      <c r="F691" s="3" t="s">
        <v>2815</v>
      </c>
      <c r="G691" s="3" t="s">
        <v>2816</v>
      </c>
      <c r="H691" s="5" t="s">
        <v>2817</v>
      </c>
    </row>
    <row r="692" spans="1:8" customHeight="1" ht="80">
      <c r="A692" s="3" t="s">
        <v>2818</v>
      </c>
      <c r="B692" s="3" t="e">
        <f>IMAGE("http://www.paskesz.eu/wp-content/uploads/products/original/7039.jpg",2)</f>
        <v>#NAME?</v>
      </c>
      <c r="C692" s="4" t="s">
        <v>2819</v>
      </c>
      <c r="D692" s="3" t="s">
        <v>10</v>
      </c>
      <c r="E692" s="3"/>
      <c r="F692" s="3" t="s">
        <v>633</v>
      </c>
      <c r="G692" s="3" t="s">
        <v>2820</v>
      </c>
      <c r="H692" s="5" t="s">
        <v>2821</v>
      </c>
    </row>
    <row r="693" spans="1:8" customHeight="1" ht="80">
      <c r="A693" s="3" t="s">
        <v>2822</v>
      </c>
      <c r="B693" s="3" t="e">
        <f>IMAGE("http://www.paskesz.eu/wp-content/uploads/products/original/7041.jpg",2)</f>
        <v>#NAME?</v>
      </c>
      <c r="C693" s="4" t="s">
        <v>2823</v>
      </c>
      <c r="D693" s="3" t="s">
        <v>218</v>
      </c>
      <c r="E693" s="3"/>
      <c r="F693" s="3" t="s">
        <v>2387</v>
      </c>
      <c r="G693" s="3" t="s">
        <v>2824</v>
      </c>
      <c r="H693" s="5" t="s">
        <v>2825</v>
      </c>
    </row>
    <row r="694" spans="1:8" customHeight="1" ht="80">
      <c r="A694" s="3" t="s">
        <v>2826</v>
      </c>
      <c r="B694" s="3" t="e">
        <f>IMAGE("http://www.paskesz.eu/wp-content/uploads/products/original/7042-scaled.jpg",2)</f>
        <v>#NAME?</v>
      </c>
      <c r="C694" s="4" t="s">
        <v>2827</v>
      </c>
      <c r="D694" s="3" t="s">
        <v>218</v>
      </c>
      <c r="E694" s="3"/>
      <c r="F694" s="3" t="s">
        <v>149</v>
      </c>
      <c r="G694" s="3" t="s">
        <v>2828</v>
      </c>
      <c r="H694" s="5" t="s">
        <v>2829</v>
      </c>
    </row>
    <row r="695" spans="1:8" customHeight="1" ht="80">
      <c r="A695" s="3" t="s">
        <v>2830</v>
      </c>
      <c r="B695" s="3" t="e">
        <f>IMAGE("http://www.paskesz.eu/wp-content/uploads/products/original/7043-scaled.jpg",2)</f>
        <v>#NAME?</v>
      </c>
      <c r="C695" s="4" t="s">
        <v>2831</v>
      </c>
      <c r="D695" s="3"/>
      <c r="E695" s="3"/>
      <c r="F695" s="3" t="s">
        <v>749</v>
      </c>
      <c r="G695" s="3" t="s">
        <v>2832</v>
      </c>
      <c r="H695" s="5" t="s">
        <v>2833</v>
      </c>
    </row>
    <row r="696" spans="1:8" customHeight="1" ht="80">
      <c r="A696" s="3" t="s">
        <v>2834</v>
      </c>
      <c r="B696" s="3" t="e">
        <f>IMAGE("http://www.paskesz.eu/wp-content/uploads/products/original/7043B-scaled.jpg",2)</f>
        <v>#NAME?</v>
      </c>
      <c r="C696" s="4" t="s">
        <v>2835</v>
      </c>
      <c r="D696" s="3"/>
      <c r="E696" s="3"/>
      <c r="F696" s="3" t="s">
        <v>2836</v>
      </c>
      <c r="G696" s="3" t="s">
        <v>2837</v>
      </c>
      <c r="H696" s="5" t="s">
        <v>2838</v>
      </c>
    </row>
    <row r="697" spans="1:8" customHeight="1" ht="80">
      <c r="A697" s="3" t="s">
        <v>2839</v>
      </c>
      <c r="B697" s="3" t="e">
        <f>IMAGE("http://www.paskesz.eu/wp-content/uploads/products/original/7044.jpg",2)</f>
        <v>#NAME?</v>
      </c>
      <c r="C697" s="4" t="s">
        <v>2840</v>
      </c>
      <c r="D697" s="3" t="s">
        <v>10</v>
      </c>
      <c r="E697" s="3"/>
      <c r="F697" s="3" t="s">
        <v>1685</v>
      </c>
      <c r="G697" s="3" t="s">
        <v>2841</v>
      </c>
      <c r="H697" s="5" t="s">
        <v>2842</v>
      </c>
    </row>
    <row r="698" spans="1:8" customHeight="1" ht="80">
      <c r="A698" s="3" t="s">
        <v>2843</v>
      </c>
      <c r="B698" s="3" t="e">
        <f>IMAGE("http://www.paskesz.eu/wp-content/uploads/products/original/7045.jpg",2)</f>
        <v>#NAME?</v>
      </c>
      <c r="C698" s="4" t="s">
        <v>2844</v>
      </c>
      <c r="D698" s="3" t="s">
        <v>10</v>
      </c>
      <c r="E698" s="3"/>
      <c r="F698" s="3" t="s">
        <v>459</v>
      </c>
      <c r="G698" s="3" t="s">
        <v>2845</v>
      </c>
      <c r="H698" s="5" t="s">
        <v>2846</v>
      </c>
    </row>
    <row r="699" spans="1:8" customHeight="1" ht="80">
      <c r="A699" s="3" t="s">
        <v>2847</v>
      </c>
      <c r="B699" s="3" t="e">
        <f>IMAGE("http://www.paskesz.eu/wp-content/uploads/products/original/7047-scaled.jpg",2)</f>
        <v>#NAME?</v>
      </c>
      <c r="C699" s="4" t="s">
        <v>2848</v>
      </c>
      <c r="D699" s="3" t="s">
        <v>218</v>
      </c>
      <c r="E699" s="3"/>
      <c r="F699" s="3" t="s">
        <v>459</v>
      </c>
      <c r="G699" s="3" t="s">
        <v>2849</v>
      </c>
      <c r="H699" s="5" t="s">
        <v>2850</v>
      </c>
    </row>
    <row r="700" spans="1:8" customHeight="1" ht="80">
      <c r="A700" s="3" t="s">
        <v>2851</v>
      </c>
      <c r="B700" s="3" t="e">
        <f>IMAGE("http://www.paskesz.eu/wp-content/uploads/products/original/7048C.jpg",2)</f>
        <v>#NAME?</v>
      </c>
      <c r="C700" s="4" t="s">
        <v>2852</v>
      </c>
      <c r="D700" s="3" t="s">
        <v>129</v>
      </c>
      <c r="E700" s="3"/>
      <c r="F700" s="3" t="s">
        <v>2853</v>
      </c>
      <c r="G700" s="3" t="s">
        <v>2854</v>
      </c>
      <c r="H700" s="5" t="s">
        <v>2855</v>
      </c>
    </row>
    <row r="701" spans="1:8" customHeight="1" ht="80">
      <c r="A701" s="3" t="s">
        <v>2856</v>
      </c>
      <c r="B701" s="3" t="e">
        <f>IMAGE("http://www.paskesz.eu/wp-content/uploads/products/original/7050-scaled.jpg",2)</f>
        <v>#NAME?</v>
      </c>
      <c r="C701" s="4" t="s">
        <v>2857</v>
      </c>
      <c r="D701" s="3" t="s">
        <v>268</v>
      </c>
      <c r="E701" s="3"/>
      <c r="F701" s="3" t="s">
        <v>2853</v>
      </c>
      <c r="G701" s="3" t="s">
        <v>2858</v>
      </c>
      <c r="H701" s="5" t="s">
        <v>2859</v>
      </c>
    </row>
    <row r="702" spans="1:8" customHeight="1" ht="80">
      <c r="A702" s="3" t="s">
        <v>2860</v>
      </c>
      <c r="B702" s="3" t="e">
        <f>IMAGE("http://www.paskesz.eu/wp-content/uploads/products/original/7052.jpg",2)</f>
        <v>#NAME?</v>
      </c>
      <c r="C702" s="4" t="s">
        <v>2861</v>
      </c>
      <c r="D702" s="3" t="s">
        <v>129</v>
      </c>
      <c r="E702" s="3"/>
      <c r="F702" s="3" t="s">
        <v>2853</v>
      </c>
      <c r="G702" s="3" t="s">
        <v>2862</v>
      </c>
      <c r="H702" s="5" t="s">
        <v>2863</v>
      </c>
    </row>
    <row r="703" spans="1:8" customHeight="1" ht="80">
      <c r="A703" s="3" t="s">
        <v>2864</v>
      </c>
      <c r="B703" s="3" t="e">
        <f>IMAGE("http://www.paskesz.eu/wp-content/uploads/products/original/7058.jpg",2)</f>
        <v>#NAME?</v>
      </c>
      <c r="C703" s="4" t="s">
        <v>2865</v>
      </c>
      <c r="D703" s="3" t="s">
        <v>218</v>
      </c>
      <c r="E703" s="3"/>
      <c r="F703" s="3" t="s">
        <v>149</v>
      </c>
      <c r="G703" s="3" t="s">
        <v>2866</v>
      </c>
      <c r="H703" s="5" t="s">
        <v>2867</v>
      </c>
    </row>
    <row r="704" spans="1:8" customHeight="1" ht="80">
      <c r="A704" s="3" t="s">
        <v>2868</v>
      </c>
      <c r="B704" s="3" t="e">
        <f>IMAGE("http://www.paskesz.eu/wp-content/uploads/products/original/7060.jpg",2)</f>
        <v>#NAME?</v>
      </c>
      <c r="C704" s="4" t="s">
        <v>2869</v>
      </c>
      <c r="D704" s="3" t="s">
        <v>10</v>
      </c>
      <c r="E704" s="3"/>
      <c r="F704" s="3" t="s">
        <v>149</v>
      </c>
      <c r="G704" s="3" t="s">
        <v>2870</v>
      </c>
      <c r="H704" s="5" t="s">
        <v>2871</v>
      </c>
    </row>
    <row r="705" spans="1:8" customHeight="1" ht="80">
      <c r="A705" s="3" t="s">
        <v>2872</v>
      </c>
      <c r="B705" s="3" t="e">
        <f>IMAGE("http://www.paskesz.eu/wp-content/uploads/products/original/7064.jpg",2)</f>
        <v>#NAME?</v>
      </c>
      <c r="C705" s="4" t="s">
        <v>2873</v>
      </c>
      <c r="D705" s="3" t="s">
        <v>558</v>
      </c>
      <c r="E705" s="3"/>
      <c r="F705" s="3" t="s">
        <v>2853</v>
      </c>
      <c r="G705" s="3" t="s">
        <v>2874</v>
      </c>
      <c r="H705" s="5" t="s">
        <v>2875</v>
      </c>
    </row>
    <row r="706" spans="1:8" customHeight="1" ht="80">
      <c r="A706" s="3" t="s">
        <v>2876</v>
      </c>
      <c r="B706" s="3" t="e">
        <f>IMAGE("http://www.paskesz.eu/wp-content/uploads/products/original/7065.jpg",2)</f>
        <v>#NAME?</v>
      </c>
      <c r="C706" s="4" t="s">
        <v>2877</v>
      </c>
      <c r="D706" s="3" t="s">
        <v>218</v>
      </c>
      <c r="E706" s="3"/>
      <c r="F706" s="3" t="s">
        <v>130</v>
      </c>
      <c r="G706" s="3" t="s">
        <v>2878</v>
      </c>
      <c r="H706" s="5" t="s">
        <v>2879</v>
      </c>
    </row>
    <row r="707" spans="1:8" customHeight="1" ht="80">
      <c r="A707" s="3" t="s">
        <v>2880</v>
      </c>
      <c r="B707" s="3" t="e">
        <f>IMAGE("http://www.paskesz.eu/wp-content/uploads/products/original/7066.jpg",2)</f>
        <v>#NAME?</v>
      </c>
      <c r="C707" s="4" t="s">
        <v>2881</v>
      </c>
      <c r="D707" s="3" t="s">
        <v>129</v>
      </c>
      <c r="E707" s="3"/>
      <c r="F707" s="3" t="s">
        <v>149</v>
      </c>
      <c r="G707" s="3" t="s">
        <v>2882</v>
      </c>
      <c r="H707" s="5" t="s">
        <v>2883</v>
      </c>
    </row>
    <row r="708" spans="1:8" customHeight="1" ht="80">
      <c r="A708" s="3" t="s">
        <v>2884</v>
      </c>
      <c r="B708" s="3" t="e">
        <f>IMAGE("http://www.paskesz.eu/wp-content/uploads/products/original/7066A.jpg",2)</f>
        <v>#NAME?</v>
      </c>
      <c r="C708" s="4" t="s">
        <v>2885</v>
      </c>
      <c r="D708" s="3" t="s">
        <v>10</v>
      </c>
      <c r="E708" s="3"/>
      <c r="F708" s="3" t="s">
        <v>149</v>
      </c>
      <c r="G708" s="3" t="s">
        <v>2886</v>
      </c>
      <c r="H708" s="5" t="s">
        <v>2887</v>
      </c>
    </row>
    <row r="709" spans="1:8" customHeight="1" ht="80">
      <c r="A709" s="3" t="s">
        <v>2888</v>
      </c>
      <c r="B709" s="3" t="e">
        <f>IMAGE("http://www.paskesz.eu/wp-content/uploads/products/original/7066B.jpg",2)</f>
        <v>#NAME?</v>
      </c>
      <c r="C709" s="4" t="s">
        <v>2889</v>
      </c>
      <c r="D709" s="3" t="s">
        <v>129</v>
      </c>
      <c r="E709" s="3"/>
      <c r="F709" s="3" t="s">
        <v>149</v>
      </c>
      <c r="G709" s="3" t="s">
        <v>2890</v>
      </c>
      <c r="H709" s="5" t="s">
        <v>2891</v>
      </c>
    </row>
    <row r="710" spans="1:8" customHeight="1" ht="80">
      <c r="A710" s="3" t="s">
        <v>2892</v>
      </c>
      <c r="B710" s="3" t="e">
        <f>IMAGE("http://www.paskesz.eu/wp-content/uploads/products/original/7066D.jpg",2)</f>
        <v>#NAME?</v>
      </c>
      <c r="C710" s="4" t="s">
        <v>2893</v>
      </c>
      <c r="D710" s="3" t="s">
        <v>129</v>
      </c>
      <c r="E710" s="3"/>
      <c r="F710" s="3" t="s">
        <v>149</v>
      </c>
      <c r="G710" s="3" t="s">
        <v>2894</v>
      </c>
      <c r="H710" s="5" t="s">
        <v>2895</v>
      </c>
    </row>
    <row r="711" spans="1:8" customHeight="1" ht="80">
      <c r="A711" s="3" t="s">
        <v>2896</v>
      </c>
      <c r="B711" s="3" t="e">
        <f>IMAGE("http://www.paskesz.eu/wp-content/uploads/products/original/7067.jpg",2)</f>
        <v>#NAME?</v>
      </c>
      <c r="C711" s="4" t="s">
        <v>2897</v>
      </c>
      <c r="D711" s="3" t="s">
        <v>129</v>
      </c>
      <c r="E711" s="3"/>
      <c r="F711" s="3" t="s">
        <v>149</v>
      </c>
      <c r="G711" s="3" t="s">
        <v>2898</v>
      </c>
      <c r="H711" s="5" t="s">
        <v>2899</v>
      </c>
    </row>
    <row r="712" spans="1:8" customHeight="1" ht="80">
      <c r="A712" s="3" t="s">
        <v>2900</v>
      </c>
      <c r="B712" s="3" t="e">
        <f>IMAGE("http://www.paskesz.eu/wp-content/uploads/products/original/7068.jpg",2)</f>
        <v>#NAME?</v>
      </c>
      <c r="C712" s="4" t="s">
        <v>2901</v>
      </c>
      <c r="D712" s="3" t="s">
        <v>558</v>
      </c>
      <c r="E712" s="3"/>
      <c r="F712" s="3" t="s">
        <v>558</v>
      </c>
      <c r="G712" s="3" t="s">
        <v>2902</v>
      </c>
      <c r="H712" s="5" t="s">
        <v>2903</v>
      </c>
    </row>
    <row r="713" spans="1:8" customHeight="1" ht="80">
      <c r="A713" s="3" t="s">
        <v>2904</v>
      </c>
      <c r="B713" s="3" t="e">
        <f>IMAGE("http://www.paskesz.eu/wp-content/uploads/products/original/7069.jpg",2)</f>
        <v>#NAME?</v>
      </c>
      <c r="C713" s="4" t="s">
        <v>2905</v>
      </c>
      <c r="D713" s="3" t="s">
        <v>558</v>
      </c>
      <c r="E713" s="3"/>
      <c r="F713" s="3" t="s">
        <v>558</v>
      </c>
      <c r="G713" s="3" t="s">
        <v>2906</v>
      </c>
      <c r="H713" s="5" t="s">
        <v>2907</v>
      </c>
    </row>
    <row r="714" spans="1:8" customHeight="1" ht="80">
      <c r="A714" s="3" t="s">
        <v>2908</v>
      </c>
      <c r="B714" s="3" t="e">
        <f>IMAGE("http://www.paskesz.eu/wp-content/uploads/products/original/7070.jpg",2)</f>
        <v>#NAME?</v>
      </c>
      <c r="C714" s="4" t="s">
        <v>2909</v>
      </c>
      <c r="D714" s="3" t="s">
        <v>558</v>
      </c>
      <c r="E714" s="3"/>
      <c r="F714" s="3" t="s">
        <v>558</v>
      </c>
      <c r="G714" s="3" t="s">
        <v>2910</v>
      </c>
      <c r="H714" s="5" t="s">
        <v>2911</v>
      </c>
    </row>
    <row r="715" spans="1:8" customHeight="1" ht="80">
      <c r="A715" s="3" t="s">
        <v>2912</v>
      </c>
      <c r="B715" s="3" t="e">
        <f>IMAGE("http://www.paskesz.eu/wp-content/uploads/products/original/7071.jpg",2)</f>
        <v>#NAME?</v>
      </c>
      <c r="C715" s="4" t="s">
        <v>2913</v>
      </c>
      <c r="D715" s="3" t="s">
        <v>176</v>
      </c>
      <c r="E715" s="3"/>
      <c r="F715" s="3" t="s">
        <v>558</v>
      </c>
      <c r="G715" s="3" t="s">
        <v>2914</v>
      </c>
      <c r="H715" s="5" t="s">
        <v>2915</v>
      </c>
    </row>
    <row r="716" spans="1:8" customHeight="1" ht="80">
      <c r="A716" s="3" t="s">
        <v>2916</v>
      </c>
      <c r="B716" s="3" t="e">
        <f>IMAGE("http://www.paskesz.eu/wp-content/uploads/products/original/7072.jpg",2)</f>
        <v>#NAME?</v>
      </c>
      <c r="C716" s="4" t="s">
        <v>2917</v>
      </c>
      <c r="D716" s="3" t="s">
        <v>176</v>
      </c>
      <c r="E716" s="3"/>
      <c r="F716" s="3" t="s">
        <v>558</v>
      </c>
      <c r="G716" s="3" t="s">
        <v>2918</v>
      </c>
      <c r="H716" s="5" t="s">
        <v>2919</v>
      </c>
    </row>
    <row r="717" spans="1:8" customHeight="1" ht="80">
      <c r="A717" s="3" t="s">
        <v>2920</v>
      </c>
      <c r="B717" s="3" t="e">
        <f>IMAGE("http://www.paskesz.eu/wp-content/uploads/products/original/7074.jpg",2)</f>
        <v>#NAME?</v>
      </c>
      <c r="C717" s="4" t="s">
        <v>2921</v>
      </c>
      <c r="D717" s="3"/>
      <c r="E717" s="3"/>
      <c r="F717" s="3" t="s">
        <v>2922</v>
      </c>
      <c r="G717" s="3" t="s">
        <v>2923</v>
      </c>
      <c r="H717" s="5" t="s">
        <v>2924</v>
      </c>
    </row>
    <row r="718" spans="1:8" customHeight="1" ht="80">
      <c r="A718" s="3" t="s">
        <v>2925</v>
      </c>
      <c r="B718" s="3" t="e">
        <f>IMAGE("http://www.paskesz.eu/wp-content/uploads/products/original/7076.jpg",2)</f>
        <v>#NAME?</v>
      </c>
      <c r="C718" s="4" t="s">
        <v>2926</v>
      </c>
      <c r="D718" s="3"/>
      <c r="E718" s="3"/>
      <c r="F718" s="3" t="s">
        <v>2927</v>
      </c>
      <c r="G718" s="3" t="s">
        <v>2928</v>
      </c>
      <c r="H718" s="5" t="s">
        <v>2929</v>
      </c>
    </row>
    <row r="719" spans="1:8" customHeight="1" ht="80">
      <c r="A719" s="3" t="s">
        <v>2930</v>
      </c>
      <c r="B719" s="3" t="e">
        <f>IMAGE("http://www.paskesz.eu/wp-content/uploads/products/original/7077.jpg",2)</f>
        <v>#NAME?</v>
      </c>
      <c r="C719" s="4" t="s">
        <v>2931</v>
      </c>
      <c r="D719" s="3"/>
      <c r="E719" s="3"/>
      <c r="F719" s="3" t="s">
        <v>2301</v>
      </c>
      <c r="G719" s="3" t="s">
        <v>2932</v>
      </c>
      <c r="H719" s="5" t="s">
        <v>2933</v>
      </c>
    </row>
    <row r="720" spans="1:8" customHeight="1" ht="80">
      <c r="A720" s="3" t="s">
        <v>2934</v>
      </c>
      <c r="B720" s="3" t="e">
        <f>IMAGE("http://www.paskesz.eu/wp-content/uploads/products/original/7200.jpg",2)</f>
        <v>#NAME?</v>
      </c>
      <c r="C720" s="4" t="s">
        <v>2935</v>
      </c>
      <c r="D720" s="3" t="s">
        <v>10</v>
      </c>
      <c r="E720" s="3"/>
      <c r="F720" s="3" t="s">
        <v>2105</v>
      </c>
      <c r="G720" s="3" t="s">
        <v>2936</v>
      </c>
      <c r="H720" s="5" t="s">
        <v>2937</v>
      </c>
    </row>
    <row r="721" spans="1:8" customHeight="1" ht="80">
      <c r="A721" s="3" t="s">
        <v>2938</v>
      </c>
      <c r="B721" s="3" t="e">
        <f>IMAGE("http://www.paskesz.eu/wp-content/uploads/products/original/7201.jpg",2)</f>
        <v>#NAME?</v>
      </c>
      <c r="C721" s="4" t="s">
        <v>2939</v>
      </c>
      <c r="D721" s="3" t="s">
        <v>10</v>
      </c>
      <c r="E721" s="3"/>
      <c r="F721" s="3" t="s">
        <v>16</v>
      </c>
      <c r="G721" s="3" t="s">
        <v>2940</v>
      </c>
      <c r="H721" s="5" t="s">
        <v>2941</v>
      </c>
    </row>
    <row r="722" spans="1:8" customHeight="1" ht="80">
      <c r="A722" s="3" t="s">
        <v>2942</v>
      </c>
      <c r="B722" s="3" t="e">
        <f>IMAGE("http://www.paskesz.eu/wp-content/uploads/products/original/7202.jpg",2)</f>
        <v>#NAME?</v>
      </c>
      <c r="C722" s="4" t="s">
        <v>2943</v>
      </c>
      <c r="D722" s="3" t="s">
        <v>10</v>
      </c>
      <c r="E722" s="3"/>
      <c r="F722" s="3" t="s">
        <v>16</v>
      </c>
      <c r="G722" s="3" t="s">
        <v>2944</v>
      </c>
      <c r="H722" s="5" t="s">
        <v>2945</v>
      </c>
    </row>
    <row r="723" spans="1:8" customHeight="1" ht="80">
      <c r="A723" s="3" t="s">
        <v>2946</v>
      </c>
      <c r="B723" s="3" t="e">
        <f>IMAGE("http://www.paskesz.eu/wp-content/uploads/products/original/7204.jpg",2)</f>
        <v>#NAME?</v>
      </c>
      <c r="C723" s="4" t="s">
        <v>2947</v>
      </c>
      <c r="D723" s="3" t="s">
        <v>10</v>
      </c>
      <c r="E723" s="3"/>
      <c r="F723" s="3" t="s">
        <v>2013</v>
      </c>
      <c r="G723" s="3" t="s">
        <v>2948</v>
      </c>
      <c r="H723" s="5" t="s">
        <v>2949</v>
      </c>
    </row>
    <row r="724" spans="1:8" customHeight="1" ht="80">
      <c r="A724" s="3" t="s">
        <v>2950</v>
      </c>
      <c r="B724" s="3" t="e">
        <f>IMAGE("http://www.paskesz.eu/wp-content/uploads/products/original/7205.jpg",2)</f>
        <v>#NAME?</v>
      </c>
      <c r="C724" s="4" t="s">
        <v>2951</v>
      </c>
      <c r="D724" s="3" t="s">
        <v>10</v>
      </c>
      <c r="E724" s="3"/>
      <c r="F724" s="3" t="s">
        <v>16</v>
      </c>
      <c r="G724" s="3" t="s">
        <v>2952</v>
      </c>
      <c r="H724" s="5" t="s">
        <v>2953</v>
      </c>
    </row>
    <row r="725" spans="1:8" customHeight="1" ht="80">
      <c r="A725" s="3" t="s">
        <v>2954</v>
      </c>
      <c r="B725" s="3" t="e">
        <f>IMAGE("http://www.paskesz.eu/wp-content/uploads/products/original/7206.jpg",2)</f>
        <v>#NAME?</v>
      </c>
      <c r="C725" s="4" t="s">
        <v>2955</v>
      </c>
      <c r="D725" s="3" t="s">
        <v>10</v>
      </c>
      <c r="E725" s="3"/>
      <c r="F725" s="3" t="s">
        <v>16</v>
      </c>
      <c r="G725" s="3" t="s">
        <v>2956</v>
      </c>
      <c r="H725" s="5" t="s">
        <v>2957</v>
      </c>
    </row>
    <row r="726" spans="1:8" customHeight="1" ht="80">
      <c r="A726" s="3" t="s">
        <v>2958</v>
      </c>
      <c r="B726" s="3" t="e">
        <f>IMAGE("http://www.paskesz.eu/wp-content/uploads/products/original/7250.jpg",2)</f>
        <v>#NAME?</v>
      </c>
      <c r="C726" s="4" t="s">
        <v>2959</v>
      </c>
      <c r="D726" s="3" t="s">
        <v>16</v>
      </c>
      <c r="E726" s="3"/>
      <c r="F726" s="3" t="s">
        <v>269</v>
      </c>
      <c r="G726" s="3" t="s">
        <v>2960</v>
      </c>
      <c r="H726" s="5" t="s">
        <v>2961</v>
      </c>
    </row>
    <row r="727" spans="1:8" customHeight="1" ht="80">
      <c r="A727" s="3" t="s">
        <v>2962</v>
      </c>
      <c r="B727" s="3" t="e">
        <f>IMAGE("http://www.paskesz.eu/wp-content/uploads/products/original/7251.jpg",2)</f>
        <v>#NAME?</v>
      </c>
      <c r="C727" s="4" t="s">
        <v>2963</v>
      </c>
      <c r="D727" s="3" t="s">
        <v>16</v>
      </c>
      <c r="E727" s="3"/>
      <c r="F727" s="3" t="s">
        <v>263</v>
      </c>
      <c r="G727" s="3" t="s">
        <v>2964</v>
      </c>
      <c r="H727" s="5" t="s">
        <v>2965</v>
      </c>
    </row>
    <row r="728" spans="1:8" customHeight="1" ht="80">
      <c r="A728" s="3" t="s">
        <v>2966</v>
      </c>
      <c r="B728" s="3" t="e">
        <f>IMAGE("http://www.paskesz.eu/wp-content/uploads/products/original/7252.jpg",2)</f>
        <v>#NAME?</v>
      </c>
      <c r="C728" s="4" t="s">
        <v>2967</v>
      </c>
      <c r="D728" s="3" t="s">
        <v>16</v>
      </c>
      <c r="E728" s="3"/>
      <c r="F728" s="3" t="s">
        <v>218</v>
      </c>
      <c r="G728" s="3" t="s">
        <v>2968</v>
      </c>
      <c r="H728" s="5" t="s">
        <v>2969</v>
      </c>
    </row>
    <row r="729" spans="1:8" customHeight="1" ht="80">
      <c r="A729" s="3" t="s">
        <v>2970</v>
      </c>
      <c r="B729" s="3" t="e">
        <f>IMAGE("http://www.paskesz.eu/wp-content/uploads/products/original/7253.jpg",2)</f>
        <v>#NAME?</v>
      </c>
      <c r="C729" s="4" t="s">
        <v>2971</v>
      </c>
      <c r="D729" s="3" t="s">
        <v>16</v>
      </c>
      <c r="E729" s="3"/>
      <c r="F729" s="3" t="s">
        <v>2972</v>
      </c>
      <c r="G729" s="3" t="s">
        <v>2973</v>
      </c>
      <c r="H729" s="5" t="s">
        <v>2974</v>
      </c>
    </row>
    <row r="730" spans="1:8" customHeight="1" ht="18">
      <c r="A730" s="6" t="s">
        <v>2975</v>
      </c>
    </row>
  </sheetData>
  <mergeCells>
    <mergeCell ref="A1:B2"/>
    <mergeCell ref="C1:G2"/>
    <mergeCell ref="A730:H73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2026-05-15T11:44:43+00:00</dcterms:created>
  <dcterms:modified xsi:type="dcterms:W3CDTF">2026-05-15T11:44:43+00:00</dcterms:modified>
  <dc:title>Untitled Spreadsheet</dc:title>
  <dc:description/>
  <dc:subject/>
  <cp:keywords/>
  <cp:category/>
</cp:coreProperties>
</file>